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G(latitude)" sheetId="1" r:id="rId4"/>
    <sheet state="visible" name="Resumo 31-mar-21" sheetId="2" r:id="rId5"/>
    <sheet state="visible" name="Resumo 3-mar-21" sheetId="3" r:id="rId6"/>
    <sheet state="visible" name="São Tomé" sheetId="4" r:id="rId7"/>
    <sheet state="visible" name="Barcelona" sheetId="5" r:id="rId8"/>
    <sheet state="visible" name="Rio Janeiro" sheetId="6" r:id="rId9"/>
    <sheet state="visible" name="CCV_Algarve-Faro" sheetId="7" r:id="rId10"/>
    <sheet state="visible" name="UESC-Ilheus" sheetId="8" r:id="rId11"/>
    <sheet state="visible" name="Maputo" sheetId="9" r:id="rId12"/>
    <sheet state="visible" name="São Tomé-EPSTP" sheetId="10" r:id="rId13"/>
    <sheet state="visible" name="Prague-CTU" sheetId="11" r:id="rId14"/>
    <sheet state="visible" name="Praia-UniCV" sheetId="12" r:id="rId15"/>
    <sheet state="visible" name="Bogota-UniAndes" sheetId="13" r:id="rId16"/>
    <sheet state="visible" name="Bogota-UNAD" sheetId="14" r:id="rId17"/>
    <sheet state="visible" name="Panama_city-UTP" sheetId="15" r:id="rId18"/>
    <sheet state="visible" name="Valparaiso-USM" sheetId="16" r:id="rId19"/>
    <sheet state="visible" name="Brasília-UnB" sheetId="17" r:id="rId20"/>
    <sheet state="visible" name="Marseille-ECM" sheetId="18" r:id="rId21"/>
    <sheet state="visible" name="Punta Arenas-UMag" sheetId="19" r:id="rId22"/>
  </sheets>
  <definedNames>
    <definedName hidden="1" localSheetId="0" name="Z_F2E70272_77D7_4040_87A4_301B228A9E28_.wvu.FilterData">'G(latitude)'!$I$1:$I$1017</definedName>
  </definedNames>
  <calcPr/>
  <customWorkbookViews>
    <customWorkbookView activeSheetId="0" maximized="1" tabRatio="600" windowHeight="0" windowWidth="0" guid="{F2E70272-77D7-4040-87A4-301B228A9E28}" name="Filter 1"/>
  </customWorkbookViews>
</workbook>
</file>

<file path=xl/sharedStrings.xml><?xml version="1.0" encoding="utf-8"?>
<sst xmlns="http://schemas.openxmlformats.org/spreadsheetml/2006/main" count="585" uniqueCount="164">
  <si>
    <t>Place</t>
  </si>
  <si>
    <t>Altitude</t>
  </si>
  <si>
    <t>Latitude</t>
  </si>
  <si>
    <t>ABS(Latitude)</t>
  </si>
  <si>
    <t>g_experimental</t>
  </si>
  <si>
    <t>g_calculated</t>
  </si>
  <si>
    <t>g_wolfran</t>
  </si>
  <si>
    <t>g_sea_level</t>
  </si>
  <si>
    <t>ERROR</t>
  </si>
  <si>
    <t>São Tomé</t>
  </si>
  <si>
    <t>Bogotá - UNAD</t>
  </si>
  <si>
    <t>Bogotá - UniAndes</t>
  </si>
  <si>
    <t>Panama City UTP</t>
  </si>
  <si>
    <t>Panama City USMA</t>
  </si>
  <si>
    <t>---</t>
  </si>
  <si>
    <t>Ilhéus</t>
  </si>
  <si>
    <t>Praia</t>
  </si>
  <si>
    <t>Brasília</t>
  </si>
  <si>
    <t>Rio Janeiro</t>
  </si>
  <si>
    <t>Maputo</t>
  </si>
  <si>
    <t>Valparaiso</t>
  </si>
  <si>
    <t>Santiago</t>
  </si>
  <si>
    <t>Faro</t>
  </si>
  <si>
    <t>Barcelona</t>
  </si>
  <si>
    <t>Marseille</t>
  </si>
  <si>
    <t>Prague</t>
  </si>
  <si>
    <t>Punta Arenas</t>
  </si>
  <si>
    <t>http://www.elab.tecnico.ulisboa.pt/wiki/index.php?title=P%C3%AAndulo_Mundial</t>
  </si>
  <si>
    <t>Caracteristícas físicas particulares</t>
  </si>
  <si>
    <t>Local</t>
  </si>
  <si>
    <t>Longitude</t>
  </si>
  <si>
    <t>Altitude (m)</t>
  </si>
  <si>
    <t>Comprimento do fio (mm)</t>
  </si>
  <si>
    <t>Diâmetro da esfera (mm)</t>
  </si>
  <si>
    <t>L fio (mm)</t>
  </si>
  <si>
    <t>eL (mm)</t>
  </si>
  <si>
    <t>r (mm)</t>
  </si>
  <si>
    <t>er (mm)</t>
  </si>
  <si>
    <t>Valor g medido (m/s²)</t>
  </si>
  <si>
    <t>Valor esperado HF</t>
  </si>
  <si>
    <t>Desvio relativo ‰</t>
  </si>
  <si>
    <t>L effectivo</t>
  </si>
  <si>
    <t>Diferença Leff-L</t>
  </si>
  <si>
    <t>CCV_Algarve/Faro</t>
  </si>
  <si>
    <t>37º00'N</t>
  </si>
  <si>
    <t>7º56'W</t>
  </si>
  <si>
    <t>2677 +/- 0.5 @23ºC</t>
  </si>
  <si>
    <t>80.5 +/- 1.0</t>
  </si>
  <si>
    <t>UESC/Ilhéus</t>
  </si>
  <si>
    <t>14º47'S</t>
  </si>
  <si>
    <t>39º10'W</t>
  </si>
  <si>
    <t>2832.0 +/- 0.5 @23ºC</t>
  </si>
  <si>
    <t>81.0 +/- 1.0</t>
  </si>
  <si>
    <t>Lisbon</t>
  </si>
  <si>
    <t>38º41'N</t>
  </si>
  <si>
    <t>9º12'W</t>
  </si>
  <si>
    <t>2677 +/- 0.5 @19ºC</t>
  </si>
  <si>
    <t>25º56'S</t>
  </si>
  <si>
    <t>32º36'E</t>
  </si>
  <si>
    <t>2609.8 +/- 0.5 @27ºC</t>
  </si>
  <si>
    <t>0º21'N</t>
  </si>
  <si>
    <t>6º43'E</t>
  </si>
  <si>
    <t>2756.5 +/- 0.5 @29ºC</t>
  </si>
  <si>
    <t>81.8 +/- 0.5</t>
  </si>
  <si>
    <t>Prague - CTU</t>
  </si>
  <si>
    <t>50º5.5'N</t>
  </si>
  <si>
    <t>14º25.0'E</t>
  </si>
  <si>
    <t>2850 +/- 0.5 @25ºC</t>
  </si>
  <si>
    <t>80.1 +/- 0.5</t>
  </si>
  <si>
    <t>Barcelona - UPC</t>
  </si>
  <si>
    <t>41º24.6'N</t>
  </si>
  <si>
    <t>2º13.1'E</t>
  </si>
  <si>
    <t>2825.5 +/- 0.5</t>
  </si>
  <si>
    <t>81.8 +/- 0.1</t>
  </si>
  <si>
    <t>Rio de Janeiro - PUC</t>
  </si>
  <si>
    <t>22º54.1'S</t>
  </si>
  <si>
    <t>43º12'W</t>
  </si>
  <si>
    <t>2826,0 +/- 0.5</t>
  </si>
  <si>
    <t>81.6 +/- 0.1</t>
  </si>
  <si>
    <t>Praia - UniCV</t>
  </si>
  <si>
    <t>14°56'N</t>
  </si>
  <si>
    <t>23°31'W</t>
  </si>
  <si>
    <t>2832,0 +/- 0.5</t>
  </si>
  <si>
    <t>4°36'N</t>
  </si>
  <si>
    <t>74°3'W</t>
  </si>
  <si>
    <t>2815,3 +/- 0.5</t>
  </si>
  <si>
    <t>82.0 +/- 0.1</t>
  </si>
  <si>
    <t>4°35'N</t>
  </si>
  <si>
    <t>74°5'W</t>
  </si>
  <si>
    <t>2820 +/- 0.5</t>
  </si>
  <si>
    <t>82.2 +/- 0.1</t>
  </si>
  <si>
    <t>Panama city - UTP</t>
  </si>
  <si>
    <t>9°1.3'N</t>
  </si>
  <si>
    <t>79°31.9'W</t>
  </si>
  <si>
    <t>2825 + /- 0.5 @28ºC</t>
  </si>
  <si>
    <t>81.9 +/- 0.1</t>
  </si>
  <si>
    <t>Santiago - UChile</t>
  </si>
  <si>
    <t>33°27.5'S</t>
  </si>
  <si>
    <t>70°39.8'W</t>
  </si>
  <si>
    <t>2825 +/- 0.5 @27ºC</t>
  </si>
  <si>
    <t>Valparaiso - UTFSM</t>
  </si>
  <si>
    <t>33°1'S</t>
  </si>
  <si>
    <t>71°37'W</t>
  </si>
  <si>
    <t>2827.5 +/- 0.5 @28ºC</t>
  </si>
  <si>
    <t>Panama city - USMA</t>
  </si>
  <si>
    <t>2800.0 +/- 0.5 @35ºC</t>
  </si>
  <si>
    <t>Brasilia - UnB</t>
  </si>
  <si>
    <t>15° 46'S</t>
  </si>
  <si>
    <t>47° 52'W</t>
  </si>
  <si>
    <t>2826.8 +/- 0.5 @26ºC</t>
  </si>
  <si>
    <t>81.4 +/- 0.1</t>
  </si>
  <si>
    <t>Marseille - ECM</t>
  </si>
  <si>
    <t>43°20.6'N</t>
  </si>
  <si>
    <t>5°26.2'E</t>
  </si>
  <si>
    <t>2828.0 +/- 0.5 @22ºC</t>
  </si>
  <si>
    <t>Punta Arenas - UMag</t>
  </si>
  <si>
    <t>53°8'S</t>
  </si>
  <si>
    <t>70°52'W</t>
  </si>
  <si>
    <t>2823 +/- 0.5 @16.4ºC</t>
  </si>
  <si>
    <t>81.7 +/- 0.1</t>
  </si>
  <si>
    <t>Em todos os casos usei deslocamento inicial 15 cm.</t>
  </si>
  <si>
    <t>https://www.sensorsone.com/local-gravity-calculator/</t>
  </si>
  <si>
    <t>Cidade</t>
  </si>
  <si>
    <t>Latitude (º)</t>
  </si>
  <si>
    <t>Valor medido (m/s²)</t>
  </si>
  <si>
    <t>Valor esperado (m/s²)</t>
  </si>
  <si>
    <t>Desvio % relativo</t>
  </si>
  <si>
    <t>Panama City</t>
  </si>
  <si>
    <t>excelente número, porém ilusório -- olhar os dados experimentais</t>
  </si>
  <si>
    <t>9°</t>
  </si>
  <si>
    <t>m/s²</t>
  </si>
  <si>
    <t>14°</t>
  </si>
  <si>
    <t>25°</t>
  </si>
  <si>
    <t>33°</t>
  </si>
  <si>
    <t>37°</t>
  </si>
  <si>
    <t>43°</t>
  </si>
  <si>
    <t>50°</t>
  </si>
  <si>
    <t>53°</t>
  </si>
  <si>
    <t>Amostra [N]</t>
  </si>
  <si>
    <t>Período [seg]</t>
  </si>
  <si>
    <t>ε Período [seg]</t>
  </si>
  <si>
    <t>Velocidade linear [cm/s]</t>
  </si>
  <si>
    <t>ε Velocidade linear [cm/s]</t>
  </si>
  <si>
    <t>Temperatura [ºC]</t>
  </si>
  <si>
    <t>Média (s):</t>
  </si>
  <si>
    <t>DP (s):</t>
  </si>
  <si>
    <t>DP da média (s):</t>
  </si>
  <si>
    <t>Comprimento do fio L (mm):</t>
  </si>
  <si>
    <t>Diâmetro da esfera D (mm):</t>
  </si>
  <si>
    <t>g = (L+D/2) (2 pi / T)² =</t>
  </si>
  <si>
    <t>g = [(L+D/2) + 2(D/2)²/5(L+D/2)] (2 pi / T)² =</t>
  </si>
  <si>
    <t>https://periodicos.ufsc.br/index.php/fisica/article/view/10052/15382</t>
  </si>
  <si>
    <t>Expected value</t>
  </si>
  <si>
    <t>https://uncertainty.nist.gov/</t>
  </si>
  <si>
    <t>Uncertainty</t>
  </si>
  <si>
    <t>g = (D) (2 pi / T)² =</t>
  </si>
  <si>
    <t>g = (D + 2R²/5D) (2 pi / T)² =</t>
  </si>
  <si>
    <t>(5e-4 prevalece)</t>
  </si>
  <si>
    <t>AQUI HOUVE ERRO LINKARE - Deveria ser UniAndes</t>
  </si>
  <si>
    <t>https://doi.org/10.5007/%25x</t>
  </si>
  <si>
    <t>(5E-4 prevalece)</t>
  </si>
  <si>
    <t>((L+D/2)+2*(D/2)^2/(5*(L+D/2)))*(2*pi/T)^2/1000</t>
  </si>
  <si>
    <t>+/-</t>
  </si>
  <si>
    <t>Uncertainty to 9.8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</si>
</sst>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000"/>
    <numFmt numFmtId="165" formatCode="0.000"/>
    <numFmt numFmtId="166" formatCode="d-mmm-yy"/>
    <numFmt numFmtId="167" formatCode="0.00000E+00"/>
  </numFmts>
  <fonts count="21">
    <font>
      <sz val="10.0"/>
      <color rgb="FF000000"/>
      <name val="Arial"/>
    </font>
    <font>
      <b/>
      <color theme="1"/>
      <name val="Arial"/>
    </font>
    <font>
      <color theme="1"/>
      <name val="Arial"/>
    </font>
    <font>
      <color rgb="FF000000"/>
      <name val="Arial"/>
    </font>
    <font>
      <color rgb="FFFF0000"/>
      <name val="Arial"/>
    </font>
    <font>
      <u/>
      <color rgb="FF0000FF"/>
    </font>
    <font>
      <b/>
      <sz val="14.0"/>
      <color theme="1"/>
      <name val="Arial"/>
    </font>
    <font>
      <sz val="14.0"/>
      <color theme="1"/>
      <name val="Arial"/>
    </font>
    <font>
      <sz val="10.0"/>
      <color theme="1"/>
      <name val="Arial"/>
    </font>
    <font>
      <sz val="14.0"/>
      <color rgb="FFFF9900"/>
      <name val="Arial"/>
    </font>
    <font>
      <sz val="10.0"/>
      <color rgb="FFFF9900"/>
      <name val="Arial"/>
    </font>
    <font>
      <color rgb="FFFF9900"/>
      <name val="Arial"/>
    </font>
    <font>
      <sz val="11.0"/>
      <color rgb="FFF7981D"/>
      <name val="Arial"/>
    </font>
    <font>
      <sz val="14.0"/>
      <color rgb="FFFF0000"/>
      <name val="Arial"/>
    </font>
    <font>
      <sz val="10.0"/>
      <color rgb="FFFF0000"/>
      <name val="Arial"/>
    </font>
    <font>
      <sz val="11.0"/>
      <color rgb="FF000000"/>
      <name val="Calibri"/>
    </font>
    <font>
      <u/>
      <color rgb="FF1155CC"/>
    </font>
    <font>
      <sz val="10.0"/>
      <color theme="1"/>
      <name val="&quot;Liberation Sans&quot;"/>
    </font>
    <font>
      <u/>
      <color rgb="FF1155CC"/>
      <name val="Arial"/>
    </font>
    <font>
      <u/>
      <color rgb="FF1155CC"/>
      <name val="Arial"/>
    </font>
    <font>
      <i/>
      <sz val="10.0"/>
      <color theme="1"/>
      <name val="Arial"/>
    </font>
  </fonts>
  <fills count="3">
    <fill>
      <patternFill patternType="none"/>
    </fill>
    <fill>
      <patternFill patternType="lightGray"/>
    </fill>
    <fill>
      <patternFill patternType="solid">
        <fgColor rgb="FFB7E1CD"/>
        <bgColor rgb="FFB7E1CD"/>
      </patternFill>
    </fill>
  </fills>
  <borders count="2">
    <border/>
    <border>
      <right/>
    </border>
  </borders>
  <cellStyleXfs count="1">
    <xf borderId="0" fillId="0" fontId="0" numFmtId="0" applyAlignment="1" applyFont="1"/>
  </cellStyleXfs>
  <cellXfs count="7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2" numFmtId="164" xfId="0" applyAlignment="1" applyFont="1" applyNumberFormat="1">
      <alignment readingOrder="0"/>
    </xf>
    <xf borderId="0" fillId="0" fontId="1" numFmtId="164" xfId="0" applyAlignment="1" applyFont="1" applyNumberFormat="1">
      <alignment readingOrder="0"/>
    </xf>
    <xf borderId="0" fillId="0" fontId="1" numFmtId="164" xfId="0" applyAlignment="1" applyFont="1" applyNumberFormat="1">
      <alignment readingOrder="0"/>
    </xf>
    <xf borderId="0" fillId="0" fontId="2" numFmtId="2" xfId="0" applyAlignment="1" applyFont="1" applyNumberFormat="1">
      <alignment readingOrder="0"/>
    </xf>
    <xf borderId="0" fillId="2" fontId="2" numFmtId="0" xfId="0" applyAlignment="1" applyFill="1" applyFont="1">
      <alignment readingOrder="0"/>
    </xf>
    <xf borderId="0" fillId="2" fontId="2" numFmtId="164" xfId="0" applyAlignment="1" applyFont="1" applyNumberFormat="1">
      <alignment readingOrder="0"/>
    </xf>
    <xf borderId="0" fillId="2" fontId="2" numFmtId="164" xfId="0" applyFont="1" applyNumberFormat="1"/>
    <xf borderId="0" fillId="2" fontId="2" numFmtId="164" xfId="0" applyFont="1" applyNumberFormat="1"/>
    <xf borderId="0" fillId="2" fontId="2" numFmtId="2" xfId="0" applyFont="1" applyNumberFormat="1"/>
    <xf borderId="0" fillId="2" fontId="2" numFmtId="0" xfId="0" applyFont="1"/>
    <xf borderId="0" fillId="0" fontId="3" numFmtId="0" xfId="0" applyAlignment="1" applyFont="1">
      <alignment readingOrder="0"/>
    </xf>
    <xf borderId="0" fillId="0" fontId="3" numFmtId="164" xfId="0" applyAlignment="1" applyFont="1" applyNumberFormat="1">
      <alignment readingOrder="0"/>
    </xf>
    <xf borderId="0" fillId="0" fontId="0" numFmtId="164" xfId="0" applyAlignment="1" applyFont="1" applyNumberFormat="1">
      <alignment readingOrder="0"/>
    </xf>
    <xf borderId="0" fillId="0" fontId="3" numFmtId="164" xfId="0" applyFont="1" applyNumberFormat="1"/>
    <xf borderId="0" fillId="0" fontId="2" numFmtId="164" xfId="0" applyFont="1" applyNumberFormat="1"/>
    <xf borderId="0" fillId="0" fontId="2" numFmtId="2" xfId="0" applyFont="1" applyNumberFormat="1"/>
    <xf borderId="0" fillId="2" fontId="3" numFmtId="0" xfId="0" applyFont="1"/>
    <xf borderId="0" fillId="2" fontId="3" numFmtId="164" xfId="0" applyAlignment="1" applyFont="1" applyNumberFormat="1">
      <alignment readingOrder="0"/>
    </xf>
    <xf borderId="0" fillId="2" fontId="3" numFmtId="164" xfId="0" applyFont="1" applyNumberFormat="1"/>
    <xf borderId="0" fillId="0" fontId="4" numFmtId="0" xfId="0" applyAlignment="1" applyFont="1">
      <alignment readingOrder="0"/>
    </xf>
    <xf borderId="0" fillId="2" fontId="4" numFmtId="0" xfId="0" applyAlignment="1" applyFont="1">
      <alignment readingOrder="0"/>
    </xf>
    <xf borderId="0" fillId="0" fontId="3" numFmtId="164" xfId="0" applyAlignment="1" applyFont="1" applyNumberFormat="1">
      <alignment readingOrder="0"/>
    </xf>
    <xf borderId="0" fillId="0" fontId="4" numFmtId="0" xfId="0" applyFont="1"/>
    <xf borderId="0" fillId="2" fontId="3" numFmtId="164" xfId="0" applyAlignment="1" applyFont="1" applyNumberFormat="1">
      <alignment readingOrder="0"/>
    </xf>
    <xf borderId="0" fillId="2" fontId="4" numFmtId="0" xfId="0" applyFont="1"/>
    <xf borderId="0" fillId="0" fontId="4" numFmtId="164" xfId="0" applyAlignment="1" applyFont="1" applyNumberFormat="1">
      <alignment readingOrder="0"/>
    </xf>
    <xf borderId="0" fillId="0" fontId="4" numFmtId="164" xfId="0" applyAlignment="1" applyFont="1" applyNumberFormat="1">
      <alignment readingOrder="0"/>
    </xf>
    <xf borderId="0" fillId="0" fontId="4" numFmtId="2" xfId="0" applyFont="1" applyNumberFormat="1"/>
    <xf borderId="0" fillId="0" fontId="4" numFmtId="164" xfId="0" applyFont="1" applyNumberFormat="1"/>
    <xf borderId="0" fillId="0" fontId="2" numFmtId="164" xfId="0" applyFont="1" applyNumberFormat="1"/>
    <xf borderId="0" fillId="0" fontId="5" numFmtId="0" xfId="0" applyAlignment="1" applyFont="1">
      <alignment readingOrder="0"/>
    </xf>
    <xf borderId="0" fillId="0" fontId="6" numFmtId="0" xfId="0" applyAlignment="1" applyFont="1">
      <alignment horizontal="center" readingOrder="0"/>
    </xf>
    <xf borderId="0" fillId="0" fontId="7" numFmtId="0" xfId="0" applyAlignment="1" applyFont="1">
      <alignment readingOrder="0"/>
    </xf>
    <xf borderId="0" fillId="0" fontId="8" numFmtId="0" xfId="0" applyAlignment="1" applyFont="1">
      <alignment readingOrder="0"/>
    </xf>
    <xf borderId="0" fillId="0" fontId="9" numFmtId="0" xfId="0" applyAlignment="1" applyFont="1">
      <alignment readingOrder="0"/>
    </xf>
    <xf borderId="0" fillId="0" fontId="10" numFmtId="0" xfId="0" applyAlignment="1" applyFont="1">
      <alignment readingOrder="0"/>
    </xf>
    <xf borderId="0" fillId="0" fontId="11" numFmtId="165" xfId="0" applyFont="1" applyNumberFormat="1"/>
    <xf borderId="0" fillId="0" fontId="11" numFmtId="0" xfId="0" applyFont="1"/>
    <xf borderId="0" fillId="0" fontId="11" numFmtId="0" xfId="0" applyAlignment="1" applyFont="1">
      <alignment readingOrder="0"/>
    </xf>
    <xf borderId="0" fillId="0" fontId="12" numFmtId="2" xfId="0" applyFont="1" applyNumberFormat="1"/>
    <xf borderId="0" fillId="0" fontId="11" numFmtId="2" xfId="0" applyFont="1" applyNumberFormat="1"/>
    <xf borderId="0" fillId="0" fontId="2" numFmtId="165" xfId="0" applyFont="1" applyNumberFormat="1"/>
    <xf borderId="0" fillId="0" fontId="2" numFmtId="0" xfId="0" applyFont="1"/>
    <xf borderId="0" fillId="0" fontId="13" numFmtId="0" xfId="0" applyAlignment="1" applyFont="1">
      <alignment readingOrder="0"/>
    </xf>
    <xf borderId="0" fillId="0" fontId="14" numFmtId="0" xfId="0" applyAlignment="1" applyFont="1">
      <alignment readingOrder="0"/>
    </xf>
    <xf borderId="0" fillId="0" fontId="4" numFmtId="165" xfId="0" applyFont="1" applyNumberFormat="1"/>
    <xf borderId="0" fillId="0" fontId="2" numFmtId="165" xfId="0" applyAlignment="1" applyFont="1" applyNumberFormat="1">
      <alignment readingOrder="0"/>
    </xf>
    <xf borderId="0" fillId="0" fontId="2" numFmtId="0" xfId="0" applyAlignment="1" applyFont="1">
      <alignment readingOrder="0"/>
    </xf>
    <xf borderId="0" fillId="0" fontId="4" numFmtId="0" xfId="0" applyAlignment="1" applyFont="1">
      <alignment readingOrder="0"/>
    </xf>
    <xf borderId="0" fillId="0" fontId="2" numFmtId="166" xfId="0" applyAlignment="1" applyFont="1" applyNumberFormat="1">
      <alignment readingOrder="0"/>
    </xf>
    <xf borderId="0" fillId="0" fontId="15" numFmtId="0" xfId="0" applyAlignment="1" applyFont="1">
      <alignment horizontal="right" readingOrder="0"/>
    </xf>
    <xf borderId="0" fillId="0" fontId="15" numFmtId="11" xfId="0" applyAlignment="1" applyFont="1" applyNumberFormat="1">
      <alignment horizontal="right" readingOrder="0"/>
    </xf>
    <xf borderId="0" fillId="0" fontId="2" numFmtId="11" xfId="0" applyAlignment="1" applyFont="1" applyNumberFormat="1">
      <alignment readingOrder="0"/>
    </xf>
    <xf borderId="0" fillId="0" fontId="8" numFmtId="0" xfId="0" applyFont="1"/>
    <xf borderId="0" fillId="0" fontId="16" numFmtId="0" xfId="0" applyAlignment="1" applyFont="1">
      <alignment readingOrder="0"/>
    </xf>
    <xf borderId="0" fillId="0" fontId="17" numFmtId="0" xfId="0" applyAlignment="1" applyFont="1">
      <alignment horizontal="left" readingOrder="0"/>
    </xf>
    <xf borderId="0" fillId="0" fontId="17" numFmtId="0" xfId="0" applyAlignment="1" applyFont="1">
      <alignment horizontal="right" readingOrder="0"/>
    </xf>
    <xf borderId="0" fillId="0" fontId="17" numFmtId="11" xfId="0" applyAlignment="1" applyFont="1" applyNumberFormat="1">
      <alignment horizontal="left" readingOrder="0"/>
    </xf>
    <xf borderId="0" fillId="0" fontId="8" numFmtId="166" xfId="0" applyAlignment="1" applyFont="1" applyNumberFormat="1">
      <alignment readingOrder="0"/>
    </xf>
    <xf borderId="0" fillId="0" fontId="2" numFmtId="0" xfId="0" applyAlignment="1" applyFont="1">
      <alignment vertical="bottom"/>
    </xf>
    <xf borderId="0" fillId="0" fontId="2" numFmtId="0" xfId="0" applyAlignment="1" applyFont="1">
      <alignment horizontal="right" readingOrder="0" vertical="bottom"/>
    </xf>
    <xf borderId="1" fillId="0" fontId="18" numFmtId="0" xfId="0" applyAlignment="1" applyBorder="1" applyFont="1">
      <alignment shrinkToFit="0" vertical="bottom" wrapText="0"/>
    </xf>
    <xf borderId="0" fillId="0" fontId="2" numFmtId="0" xfId="0" applyAlignment="1" applyFont="1">
      <alignment horizontal="right" vertical="bottom"/>
    </xf>
    <xf borderId="0" fillId="0" fontId="8" numFmtId="11" xfId="0" applyAlignment="1" applyFont="1" applyNumberFormat="1">
      <alignment readingOrder="0"/>
    </xf>
    <xf borderId="0" fillId="0" fontId="19" numFmtId="0" xfId="0" applyAlignment="1" applyFont="1">
      <alignment readingOrder="0"/>
    </xf>
    <xf quotePrefix="1" borderId="0" fillId="0" fontId="2" numFmtId="0" xfId="0" applyAlignment="1" applyFont="1">
      <alignment readingOrder="0"/>
    </xf>
    <xf borderId="0" fillId="0" fontId="8" numFmtId="167" xfId="0" applyAlignment="1" applyFont="1" applyNumberFormat="1">
      <alignment readingOrder="0"/>
    </xf>
    <xf borderId="0" fillId="0" fontId="20" numFmtId="0" xfId="0" applyAlignment="1" applyFont="1">
      <alignment readingOrder="0"/>
    </xf>
  </cellXfs>
  <cellStyles count="1">
    <cellStyle xfId="0" name="Normal" builtinId="0"/>
  </cellStyles>
  <dxfs count="1">
    <dxf>
      <font/>
      <fill>
        <patternFill patternType="solid">
          <fgColor rgb="FFFFFF00"/>
          <bgColor rgb="FFFFFF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scatterChart>
        <c:scatterStyle val="lineMarker"/>
        <c:ser>
          <c:idx val="0"/>
          <c:order val="0"/>
          <c:tx>
            <c:strRef>
              <c:f>'G(latitude)'!$E$1</c:f>
            </c:strRef>
          </c:tx>
          <c:spPr>
            <a:ln>
              <a:noFill/>
            </a:ln>
          </c:spPr>
          <c:marker>
            <c:symbol val="diamond"/>
            <c:size val="10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dPt>
            <c:idx val="8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3"/>
            <c:marker>
              <c:symbol val="none"/>
            </c:marker>
          </c:dPt>
          <c:xVal>
            <c:numRef>
              <c:f>'G(latitude)'!$D$2:$D$25</c:f>
            </c:numRef>
          </c:xVal>
          <c:yVal>
            <c:numRef>
              <c:f>'G(latitude)'!$E$2:$E$25</c:f>
              <c:numCache/>
            </c:numRef>
          </c:yVal>
        </c:ser>
        <c:ser>
          <c:idx val="1"/>
          <c:order val="1"/>
          <c:tx>
            <c:strRef>
              <c:f>'G(latitude)'!$F$1</c:f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'G(latitude)'!$D$2:$D$25</c:f>
            </c:numRef>
          </c:xVal>
          <c:yVal>
            <c:numRef>
              <c:f>'G(latitude)'!$F$2:$F$25</c:f>
              <c:numCache/>
            </c:numRef>
          </c:yVal>
        </c:ser>
        <c:ser>
          <c:idx val="2"/>
          <c:order val="2"/>
          <c:tx>
            <c:strRef>
              <c:f>'G(latitude)'!$G$1</c:f>
            </c:strRef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'G(latitude)'!$D$2:$D$25</c:f>
            </c:numRef>
          </c:xVal>
          <c:yVal>
            <c:numRef>
              <c:f>'G(latitude)'!$G$2:$G$25</c:f>
              <c:numCache/>
            </c:numRef>
          </c:yVal>
        </c:ser>
        <c:ser>
          <c:idx val="3"/>
          <c:order val="3"/>
          <c:tx>
            <c:strRef>
              <c:f>'G(latitude)'!$H$1</c:f>
            </c:strRef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trendline>
            <c:name/>
            <c:spPr>
              <a:ln w="19050">
                <a:solidFill>
                  <a:srgbClr val="000000"/>
                </a:solidFill>
              </a:ln>
            </c:spPr>
            <c:trendlineType val="exp"/>
            <c:dispRSqr val="0"/>
            <c:dispEq val="0"/>
          </c:trendline>
          <c:xVal>
            <c:numRef>
              <c:f>'G(latitude)'!$D$2:$D$25</c:f>
            </c:numRef>
          </c:xVal>
          <c:yVal>
            <c:numRef>
              <c:f>'G(latitude)'!$H$2:$H$1017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964265"/>
        <c:axId val="1093432961"/>
      </c:scatterChart>
      <c:valAx>
        <c:axId val="26996426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.0" sourceLinked="0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093432961"/>
      </c:valAx>
      <c:valAx>
        <c:axId val="1093432961"/>
        <c:scaling>
          <c:orientation val="minMax"/>
          <c:max val="9.8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.0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6996426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png"/><Relationship Id="rId2" Type="http://schemas.openxmlformats.org/officeDocument/2006/relationships/image" Target="../media/image15.png"/><Relationship Id="rId3" Type="http://schemas.openxmlformats.org/officeDocument/2006/relationships/image" Target="../media/image24.png"/><Relationship Id="rId4" Type="http://schemas.openxmlformats.org/officeDocument/2006/relationships/image" Target="../media/image11.png"/><Relationship Id="rId5" Type="http://schemas.openxmlformats.org/officeDocument/2006/relationships/image" Target="../media/image19.png"/><Relationship Id="rId6" Type="http://schemas.openxmlformats.org/officeDocument/2006/relationships/image" Target="../media/image18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5.png"/><Relationship Id="rId2" Type="http://schemas.openxmlformats.org/officeDocument/2006/relationships/image" Target="../media/image36.png"/><Relationship Id="rId3" Type="http://schemas.openxmlformats.org/officeDocument/2006/relationships/image" Target="../media/image45.png"/><Relationship Id="rId4" Type="http://schemas.openxmlformats.org/officeDocument/2006/relationships/image" Target="../media/image41.png"/><Relationship Id="rId5" Type="http://schemas.openxmlformats.org/officeDocument/2006/relationships/image" Target="../media/image26.png"/><Relationship Id="rId6" Type="http://schemas.openxmlformats.org/officeDocument/2006/relationships/image" Target="../media/image39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8.png"/><Relationship Id="rId2" Type="http://schemas.openxmlformats.org/officeDocument/2006/relationships/image" Target="../media/image30.png"/><Relationship Id="rId3" Type="http://schemas.openxmlformats.org/officeDocument/2006/relationships/image" Target="../media/image34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32.png"/><Relationship Id="rId2" Type="http://schemas.openxmlformats.org/officeDocument/2006/relationships/image" Target="../media/image38.png"/><Relationship Id="rId3" Type="http://schemas.openxmlformats.org/officeDocument/2006/relationships/image" Target="../media/image3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9.png"/><Relationship Id="rId2" Type="http://schemas.openxmlformats.org/officeDocument/2006/relationships/image" Target="../media/image27.png"/><Relationship Id="rId3" Type="http://schemas.openxmlformats.org/officeDocument/2006/relationships/image" Target="../media/image37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png"/><Relationship Id="rId2" Type="http://schemas.openxmlformats.org/officeDocument/2006/relationships/image" Target="../media/image15.png"/><Relationship Id="rId3" Type="http://schemas.openxmlformats.org/officeDocument/2006/relationships/image" Target="../media/image24.png"/><Relationship Id="rId4" Type="http://schemas.openxmlformats.org/officeDocument/2006/relationships/image" Target="../media/image33.png"/><Relationship Id="rId5" Type="http://schemas.openxmlformats.org/officeDocument/2006/relationships/image" Target="../media/image35.png"/><Relationship Id="rId6" Type="http://schemas.openxmlformats.org/officeDocument/2006/relationships/image" Target="../media/image42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48.png"/><Relationship Id="rId2" Type="http://schemas.openxmlformats.org/officeDocument/2006/relationships/image" Target="../media/image44.png"/><Relationship Id="rId3" Type="http://schemas.openxmlformats.org/officeDocument/2006/relationships/image" Target="../media/image40.png"/><Relationship Id="rId4" Type="http://schemas.openxmlformats.org/officeDocument/2006/relationships/image" Target="../media/image46.png"/><Relationship Id="rId5" Type="http://schemas.openxmlformats.org/officeDocument/2006/relationships/image" Target="../media/image59.png"/><Relationship Id="rId6" Type="http://schemas.openxmlformats.org/officeDocument/2006/relationships/image" Target="../media/image49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24.png"/><Relationship Id="rId2" Type="http://schemas.openxmlformats.org/officeDocument/2006/relationships/image" Target="../media/image43.png"/><Relationship Id="rId3" Type="http://schemas.openxmlformats.org/officeDocument/2006/relationships/image" Target="../media/image56.png"/><Relationship Id="rId4" Type="http://schemas.openxmlformats.org/officeDocument/2006/relationships/image" Target="../media/image47.png"/><Relationship Id="rId5" Type="http://schemas.openxmlformats.org/officeDocument/2006/relationships/image" Target="../media/image63.png"/><Relationship Id="rId6" Type="http://schemas.openxmlformats.org/officeDocument/2006/relationships/image" Target="../media/image50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57.png"/><Relationship Id="rId2" Type="http://schemas.openxmlformats.org/officeDocument/2006/relationships/image" Target="../media/image60.png"/><Relationship Id="rId3" Type="http://schemas.openxmlformats.org/officeDocument/2006/relationships/image" Target="../media/image53.png"/><Relationship Id="rId4" Type="http://schemas.openxmlformats.org/officeDocument/2006/relationships/image" Target="../media/image51.png"/><Relationship Id="rId5" Type="http://schemas.openxmlformats.org/officeDocument/2006/relationships/image" Target="../media/image52.png"/><Relationship Id="rId6" Type="http://schemas.openxmlformats.org/officeDocument/2006/relationships/image" Target="../media/image54.png"/><Relationship Id="rId7" Type="http://schemas.openxmlformats.org/officeDocument/2006/relationships/image" Target="../media/image58.png"/><Relationship Id="rId8" Type="http://schemas.openxmlformats.org/officeDocument/2006/relationships/image" Target="../media/image55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64.png"/><Relationship Id="rId2" Type="http://schemas.openxmlformats.org/officeDocument/2006/relationships/image" Target="../media/image61.png"/><Relationship Id="rId3" Type="http://schemas.openxmlformats.org/officeDocument/2006/relationships/image" Target="../media/image67.png"/><Relationship Id="rId4" Type="http://schemas.openxmlformats.org/officeDocument/2006/relationships/image" Target="../media/image62.png"/><Relationship Id="rId5" Type="http://schemas.openxmlformats.org/officeDocument/2006/relationships/image" Target="../media/image65.png"/><Relationship Id="rId6" Type="http://schemas.openxmlformats.org/officeDocument/2006/relationships/image" Target="../media/image66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22.png"/><Relationship Id="rId3" Type="http://schemas.openxmlformats.org/officeDocument/2006/relationships/image" Target="../media/image17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1.png"/><Relationship Id="rId2" Type="http://schemas.openxmlformats.org/officeDocument/2006/relationships/image" Target="../media/image2.png"/><Relationship Id="rId3" Type="http://schemas.openxmlformats.org/officeDocument/2006/relationships/image" Target="../media/image14.png"/><Relationship Id="rId4" Type="http://schemas.openxmlformats.org/officeDocument/2006/relationships/image" Target="../media/image23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1.png"/><Relationship Id="rId3" Type="http://schemas.openxmlformats.org/officeDocument/2006/relationships/image" Target="../media/image4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12.png"/><Relationship Id="rId3" Type="http://schemas.openxmlformats.org/officeDocument/2006/relationships/image" Target="../media/image8.png"/><Relationship Id="rId4" Type="http://schemas.openxmlformats.org/officeDocument/2006/relationships/image" Target="../media/image7.png"/><Relationship Id="rId5" Type="http://schemas.openxmlformats.org/officeDocument/2006/relationships/image" Target="../media/image3.png"/><Relationship Id="rId6" Type="http://schemas.openxmlformats.org/officeDocument/2006/relationships/image" Target="../media/image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16.png"/><Relationship Id="rId3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485775</xdr:colOff>
      <xdr:row>1</xdr:row>
      <xdr:rowOff>19050</xdr:rowOff>
    </xdr:from>
    <xdr:ext cx="5715000" cy="283845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447675</xdr:colOff>
      <xdr:row>1</xdr:row>
      <xdr:rowOff>104775</xdr:rowOff>
    </xdr:from>
    <xdr:ext cx="6981825" cy="4895850"/>
    <xdr:pic>
      <xdr:nvPicPr>
        <xdr:cNvPr id="0" name="image2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447675</xdr:colOff>
      <xdr:row>25</xdr:row>
      <xdr:rowOff>200025</xdr:rowOff>
    </xdr:from>
    <xdr:ext cx="6981825" cy="4895850"/>
    <xdr:pic>
      <xdr:nvPicPr>
        <xdr:cNvPr id="0" name="image1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447675</xdr:colOff>
      <xdr:row>50</xdr:row>
      <xdr:rowOff>38100</xdr:rowOff>
    </xdr:from>
    <xdr:ext cx="6981825" cy="4895850"/>
    <xdr:pic>
      <xdr:nvPicPr>
        <xdr:cNvPr id="0" name="image24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371475</xdr:colOff>
      <xdr:row>1</xdr:row>
      <xdr:rowOff>9525</xdr:rowOff>
    </xdr:from>
    <xdr:ext cx="6981825" cy="4895850"/>
    <xdr:pic>
      <xdr:nvPicPr>
        <xdr:cNvPr id="0" name="image11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371475</xdr:colOff>
      <xdr:row>25</xdr:row>
      <xdr:rowOff>104775</xdr:rowOff>
    </xdr:from>
    <xdr:ext cx="6981825" cy="4895850"/>
    <xdr:pic>
      <xdr:nvPicPr>
        <xdr:cNvPr id="0" name="image19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371475</xdr:colOff>
      <xdr:row>50</xdr:row>
      <xdr:rowOff>38100</xdr:rowOff>
    </xdr:from>
    <xdr:ext cx="6981825" cy="4895850"/>
    <xdr:pic>
      <xdr:nvPicPr>
        <xdr:cNvPr id="0" name="image18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447675</xdr:colOff>
      <xdr:row>1</xdr:row>
      <xdr:rowOff>57150</xdr:rowOff>
    </xdr:from>
    <xdr:ext cx="6981825" cy="4895850"/>
    <xdr:pic>
      <xdr:nvPicPr>
        <xdr:cNvPr id="0" name="image2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447675</xdr:colOff>
      <xdr:row>25</xdr:row>
      <xdr:rowOff>152400</xdr:rowOff>
    </xdr:from>
    <xdr:ext cx="6981825" cy="4895850"/>
    <xdr:pic>
      <xdr:nvPicPr>
        <xdr:cNvPr id="0" name="image36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447675</xdr:colOff>
      <xdr:row>49</xdr:row>
      <xdr:rowOff>200025</xdr:rowOff>
    </xdr:from>
    <xdr:ext cx="6981825" cy="4895850"/>
    <xdr:pic>
      <xdr:nvPicPr>
        <xdr:cNvPr id="0" name="image45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0</xdr:row>
      <xdr:rowOff>200025</xdr:rowOff>
    </xdr:from>
    <xdr:ext cx="6981825" cy="4895850"/>
    <xdr:pic>
      <xdr:nvPicPr>
        <xdr:cNvPr id="0" name="image41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25</xdr:row>
      <xdr:rowOff>152400</xdr:rowOff>
    </xdr:from>
    <xdr:ext cx="6981825" cy="4895850"/>
    <xdr:pic>
      <xdr:nvPicPr>
        <xdr:cNvPr id="0" name="image26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50</xdr:row>
      <xdr:rowOff>9525</xdr:rowOff>
    </xdr:from>
    <xdr:ext cx="6981825" cy="4895850"/>
    <xdr:pic>
      <xdr:nvPicPr>
        <xdr:cNvPr id="0" name="image39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381000</xdr:colOff>
      <xdr:row>2</xdr:row>
      <xdr:rowOff>-209550</xdr:rowOff>
    </xdr:from>
    <xdr:ext cx="6981825" cy="4895850"/>
    <xdr:pic>
      <xdr:nvPicPr>
        <xdr:cNvPr id="0" name="image2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26</xdr:row>
      <xdr:rowOff>-114300</xdr:rowOff>
    </xdr:from>
    <xdr:ext cx="6981825" cy="4895850"/>
    <xdr:pic>
      <xdr:nvPicPr>
        <xdr:cNvPr id="0" name="image30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49</xdr:row>
      <xdr:rowOff>180975</xdr:rowOff>
    </xdr:from>
    <xdr:ext cx="6981825" cy="4895850"/>
    <xdr:pic>
      <xdr:nvPicPr>
        <xdr:cNvPr id="0" name="image34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381000</xdr:colOff>
      <xdr:row>25</xdr:row>
      <xdr:rowOff>171450</xdr:rowOff>
    </xdr:from>
    <xdr:ext cx="6981825" cy="4895850"/>
    <xdr:pic>
      <xdr:nvPicPr>
        <xdr:cNvPr id="0" name="image3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50</xdr:row>
      <xdr:rowOff>66675</xdr:rowOff>
    </xdr:from>
    <xdr:ext cx="6981825" cy="4895850"/>
    <xdr:pic>
      <xdr:nvPicPr>
        <xdr:cNvPr id="0" name="image38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876300</xdr:colOff>
      <xdr:row>1</xdr:row>
      <xdr:rowOff>133350</xdr:rowOff>
    </xdr:from>
    <xdr:ext cx="7000875" cy="4895850"/>
    <xdr:pic>
      <xdr:nvPicPr>
        <xdr:cNvPr id="0" name="image3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381000</xdr:colOff>
      <xdr:row>0</xdr:row>
      <xdr:rowOff>190500</xdr:rowOff>
    </xdr:from>
    <xdr:ext cx="6981825" cy="4895850"/>
    <xdr:pic>
      <xdr:nvPicPr>
        <xdr:cNvPr id="0" name="image29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25</xdr:row>
      <xdr:rowOff>85725</xdr:rowOff>
    </xdr:from>
    <xdr:ext cx="6981825" cy="4895850"/>
    <xdr:pic>
      <xdr:nvPicPr>
        <xdr:cNvPr id="0" name="image27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49</xdr:row>
      <xdr:rowOff>180975</xdr:rowOff>
    </xdr:from>
    <xdr:ext cx="6981825" cy="4895850"/>
    <xdr:pic>
      <xdr:nvPicPr>
        <xdr:cNvPr id="0" name="image37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447675</xdr:colOff>
      <xdr:row>1</xdr:row>
      <xdr:rowOff>104775</xdr:rowOff>
    </xdr:from>
    <xdr:ext cx="6981825" cy="4895850"/>
    <xdr:pic>
      <xdr:nvPicPr>
        <xdr:cNvPr id="0" name="image2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447675</xdr:colOff>
      <xdr:row>25</xdr:row>
      <xdr:rowOff>200025</xdr:rowOff>
    </xdr:from>
    <xdr:ext cx="6981825" cy="4895850"/>
    <xdr:pic>
      <xdr:nvPicPr>
        <xdr:cNvPr id="0" name="image1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447675</xdr:colOff>
      <xdr:row>50</xdr:row>
      <xdr:rowOff>38100</xdr:rowOff>
    </xdr:from>
    <xdr:ext cx="6981825" cy="4895850"/>
    <xdr:pic>
      <xdr:nvPicPr>
        <xdr:cNvPr id="0" name="image24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371475</xdr:colOff>
      <xdr:row>1</xdr:row>
      <xdr:rowOff>104775</xdr:rowOff>
    </xdr:from>
    <xdr:ext cx="6981825" cy="4895850"/>
    <xdr:pic>
      <xdr:nvPicPr>
        <xdr:cNvPr id="0" name="image3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371475</xdr:colOff>
      <xdr:row>25</xdr:row>
      <xdr:rowOff>200025</xdr:rowOff>
    </xdr:from>
    <xdr:ext cx="6981825" cy="4895850"/>
    <xdr:pic>
      <xdr:nvPicPr>
        <xdr:cNvPr id="0" name="image35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371475</xdr:colOff>
      <xdr:row>50</xdr:row>
      <xdr:rowOff>38100</xdr:rowOff>
    </xdr:from>
    <xdr:ext cx="6981825" cy="4895850"/>
    <xdr:pic>
      <xdr:nvPicPr>
        <xdr:cNvPr id="0" name="image42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361950</xdr:colOff>
      <xdr:row>1</xdr:row>
      <xdr:rowOff>76200</xdr:rowOff>
    </xdr:from>
    <xdr:ext cx="6981825" cy="4895850"/>
    <xdr:pic>
      <xdr:nvPicPr>
        <xdr:cNvPr id="0" name="image4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361950</xdr:colOff>
      <xdr:row>25</xdr:row>
      <xdr:rowOff>171450</xdr:rowOff>
    </xdr:from>
    <xdr:ext cx="6981825" cy="4895850"/>
    <xdr:pic>
      <xdr:nvPicPr>
        <xdr:cNvPr id="0" name="image44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361950</xdr:colOff>
      <xdr:row>50</xdr:row>
      <xdr:rowOff>66675</xdr:rowOff>
    </xdr:from>
    <xdr:ext cx="6981825" cy="4895850"/>
    <xdr:pic>
      <xdr:nvPicPr>
        <xdr:cNvPr id="0" name="image40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1</xdr:row>
      <xdr:rowOff>76200</xdr:rowOff>
    </xdr:from>
    <xdr:ext cx="6981825" cy="4895850"/>
    <xdr:pic>
      <xdr:nvPicPr>
        <xdr:cNvPr id="0" name="image4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25</xdr:row>
      <xdr:rowOff>171450</xdr:rowOff>
    </xdr:from>
    <xdr:ext cx="6981825" cy="4895850"/>
    <xdr:pic>
      <xdr:nvPicPr>
        <xdr:cNvPr id="0" name="image59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50</xdr:row>
      <xdr:rowOff>66675</xdr:rowOff>
    </xdr:from>
    <xdr:ext cx="6981825" cy="4895850"/>
    <xdr:pic>
      <xdr:nvPicPr>
        <xdr:cNvPr id="0" name="image49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447675</xdr:colOff>
      <xdr:row>50</xdr:row>
      <xdr:rowOff>38100</xdr:rowOff>
    </xdr:from>
    <xdr:ext cx="6981825" cy="4895850"/>
    <xdr:pic>
      <xdr:nvPicPr>
        <xdr:cNvPr id="0" name="image2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371475</xdr:colOff>
      <xdr:row>2</xdr:row>
      <xdr:rowOff>-95250</xdr:rowOff>
    </xdr:from>
    <xdr:ext cx="6981825" cy="4895850"/>
    <xdr:pic>
      <xdr:nvPicPr>
        <xdr:cNvPr id="0" name="image43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25</xdr:row>
      <xdr:rowOff>200025</xdr:rowOff>
    </xdr:from>
    <xdr:ext cx="6981825" cy="4895850"/>
    <xdr:pic>
      <xdr:nvPicPr>
        <xdr:cNvPr id="0" name="image56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50</xdr:row>
      <xdr:rowOff>38100</xdr:rowOff>
    </xdr:from>
    <xdr:ext cx="6981825" cy="4895850"/>
    <xdr:pic>
      <xdr:nvPicPr>
        <xdr:cNvPr id="0" name="image47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118</xdr:row>
      <xdr:rowOff>66675</xdr:rowOff>
    </xdr:from>
    <xdr:ext cx="5457825" cy="4772025"/>
    <xdr:pic>
      <xdr:nvPicPr>
        <xdr:cNvPr id="0" name="image63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962025</xdr:colOff>
      <xdr:row>118</xdr:row>
      <xdr:rowOff>66675</xdr:rowOff>
    </xdr:from>
    <xdr:ext cx="3457575" cy="6400800"/>
    <xdr:pic>
      <xdr:nvPicPr>
        <xdr:cNvPr id="0" name="image50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409575</xdr:colOff>
      <xdr:row>1</xdr:row>
      <xdr:rowOff>104775</xdr:rowOff>
    </xdr:from>
    <xdr:ext cx="6981825" cy="4895850"/>
    <xdr:pic>
      <xdr:nvPicPr>
        <xdr:cNvPr id="0" name="image57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409575</xdr:colOff>
      <xdr:row>26</xdr:row>
      <xdr:rowOff>57150</xdr:rowOff>
    </xdr:from>
    <xdr:ext cx="6981825" cy="4895850"/>
    <xdr:pic>
      <xdr:nvPicPr>
        <xdr:cNvPr id="0" name="image60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409575</xdr:colOff>
      <xdr:row>51</xdr:row>
      <xdr:rowOff>9525</xdr:rowOff>
    </xdr:from>
    <xdr:ext cx="6981825" cy="4895850"/>
    <xdr:pic>
      <xdr:nvPicPr>
        <xdr:cNvPr id="0" name="image5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390525</xdr:colOff>
      <xdr:row>113</xdr:row>
      <xdr:rowOff>76200</xdr:rowOff>
    </xdr:from>
    <xdr:ext cx="6191250" cy="4791075"/>
    <xdr:pic>
      <xdr:nvPicPr>
        <xdr:cNvPr id="0" name="image51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190500</xdr:colOff>
      <xdr:row>113</xdr:row>
      <xdr:rowOff>76200</xdr:rowOff>
    </xdr:from>
    <xdr:ext cx="3600450" cy="5372100"/>
    <xdr:pic>
      <xdr:nvPicPr>
        <xdr:cNvPr id="0" name="image52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1</xdr:row>
      <xdr:rowOff>133350</xdr:rowOff>
    </xdr:from>
    <xdr:ext cx="6981825" cy="4895850"/>
    <xdr:pic>
      <xdr:nvPicPr>
        <xdr:cNvPr id="0" name="image54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26</xdr:row>
      <xdr:rowOff>57150</xdr:rowOff>
    </xdr:from>
    <xdr:ext cx="6981825" cy="4895850"/>
    <xdr:pic>
      <xdr:nvPicPr>
        <xdr:cNvPr id="0" name="image58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51</xdr:row>
      <xdr:rowOff>9525</xdr:rowOff>
    </xdr:from>
    <xdr:ext cx="6981825" cy="4895850"/>
    <xdr:pic>
      <xdr:nvPicPr>
        <xdr:cNvPr id="0" name="image55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457200</xdr:colOff>
      <xdr:row>1</xdr:row>
      <xdr:rowOff>57150</xdr:rowOff>
    </xdr:from>
    <xdr:ext cx="6981825" cy="4895850"/>
    <xdr:pic>
      <xdr:nvPicPr>
        <xdr:cNvPr id="0" name="image6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457200</xdr:colOff>
      <xdr:row>25</xdr:row>
      <xdr:rowOff>152400</xdr:rowOff>
    </xdr:from>
    <xdr:ext cx="6981825" cy="4895850"/>
    <xdr:pic>
      <xdr:nvPicPr>
        <xdr:cNvPr id="0" name="image6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457200</xdr:colOff>
      <xdr:row>50</xdr:row>
      <xdr:rowOff>47625</xdr:rowOff>
    </xdr:from>
    <xdr:ext cx="6981825" cy="4895850"/>
    <xdr:pic>
      <xdr:nvPicPr>
        <xdr:cNvPr id="0" name="image67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447675</xdr:colOff>
      <xdr:row>1</xdr:row>
      <xdr:rowOff>57150</xdr:rowOff>
    </xdr:from>
    <xdr:ext cx="6981825" cy="4895850"/>
    <xdr:pic>
      <xdr:nvPicPr>
        <xdr:cNvPr id="0" name="image62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447675</xdr:colOff>
      <xdr:row>25</xdr:row>
      <xdr:rowOff>152400</xdr:rowOff>
    </xdr:from>
    <xdr:ext cx="6981825" cy="4895850"/>
    <xdr:pic>
      <xdr:nvPicPr>
        <xdr:cNvPr id="0" name="image65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447675</xdr:colOff>
      <xdr:row>50</xdr:row>
      <xdr:rowOff>47625</xdr:rowOff>
    </xdr:from>
    <xdr:ext cx="6981825" cy="4895850"/>
    <xdr:pic>
      <xdr:nvPicPr>
        <xdr:cNvPr id="0" name="image66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35</xdr:row>
      <xdr:rowOff>9525</xdr:rowOff>
    </xdr:from>
    <xdr:ext cx="11811000" cy="65532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83</xdr:row>
      <xdr:rowOff>66675</xdr:rowOff>
    </xdr:from>
    <xdr:ext cx="5715000" cy="3810000"/>
    <xdr:pic>
      <xdr:nvPicPr>
        <xdr:cNvPr id="0" name="image2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323850</xdr:colOff>
      <xdr:row>83</xdr:row>
      <xdr:rowOff>66675</xdr:rowOff>
    </xdr:from>
    <xdr:ext cx="5715000" cy="3810000"/>
    <xdr:pic>
      <xdr:nvPicPr>
        <xdr:cNvPr id="0" name="image17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</xdr:row>
      <xdr:rowOff>0</xdr:rowOff>
    </xdr:from>
    <xdr:ext cx="7610475" cy="5676900"/>
    <xdr:pic>
      <xdr:nvPicPr>
        <xdr:cNvPr id="0" name="image2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34</xdr:row>
      <xdr:rowOff>66675</xdr:rowOff>
    </xdr:from>
    <xdr:ext cx="11811000" cy="65532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78</xdr:row>
      <xdr:rowOff>85725</xdr:rowOff>
    </xdr:from>
    <xdr:ext cx="5715000" cy="3810000"/>
    <xdr:pic>
      <xdr:nvPicPr>
        <xdr:cNvPr id="0" name="image14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</xdr:colOff>
      <xdr:row>78</xdr:row>
      <xdr:rowOff>85725</xdr:rowOff>
    </xdr:from>
    <xdr:ext cx="5715000" cy="3810000"/>
    <xdr:pic>
      <xdr:nvPicPr>
        <xdr:cNvPr id="0" name="image2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</xdr:row>
      <xdr:rowOff>57150</xdr:rowOff>
    </xdr:from>
    <xdr:ext cx="6981825" cy="4895850"/>
    <xdr:pic>
      <xdr:nvPicPr>
        <xdr:cNvPr id="0" name="image1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457200</xdr:colOff>
      <xdr:row>25</xdr:row>
      <xdr:rowOff>152400</xdr:rowOff>
    </xdr:from>
    <xdr:ext cx="6981825" cy="489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457200</xdr:colOff>
      <xdr:row>50</xdr:row>
      <xdr:rowOff>47625</xdr:rowOff>
    </xdr:from>
    <xdr:ext cx="6981825" cy="4895850"/>
    <xdr:pic>
      <xdr:nvPicPr>
        <xdr:cNvPr id="0" name="image4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466725</xdr:colOff>
      <xdr:row>1</xdr:row>
      <xdr:rowOff>76200</xdr:rowOff>
    </xdr:from>
    <xdr:ext cx="6981825" cy="4895850"/>
    <xdr:pic>
      <xdr:nvPicPr>
        <xdr:cNvPr id="0" name="image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466725</xdr:colOff>
      <xdr:row>25</xdr:row>
      <xdr:rowOff>171450</xdr:rowOff>
    </xdr:from>
    <xdr:ext cx="6981825" cy="4895850"/>
    <xdr:pic>
      <xdr:nvPicPr>
        <xdr:cNvPr id="0" name="image1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466725</xdr:colOff>
      <xdr:row>50</xdr:row>
      <xdr:rowOff>66675</xdr:rowOff>
    </xdr:from>
    <xdr:ext cx="6981825" cy="4895850"/>
    <xdr:pic>
      <xdr:nvPicPr>
        <xdr:cNvPr id="0" name="image8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323850</xdr:colOff>
      <xdr:row>1</xdr:row>
      <xdr:rowOff>76200</xdr:rowOff>
    </xdr:from>
    <xdr:ext cx="6981825" cy="4895850"/>
    <xdr:pic>
      <xdr:nvPicPr>
        <xdr:cNvPr id="0" name="image7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323850</xdr:colOff>
      <xdr:row>25</xdr:row>
      <xdr:rowOff>171450</xdr:rowOff>
    </xdr:from>
    <xdr:ext cx="6981825" cy="4895850"/>
    <xdr:pic>
      <xdr:nvPicPr>
        <xdr:cNvPr id="0" name="image3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323850</xdr:colOff>
      <xdr:row>50</xdr:row>
      <xdr:rowOff>66675</xdr:rowOff>
    </xdr:from>
    <xdr:ext cx="6981825" cy="4895850"/>
    <xdr:pic>
      <xdr:nvPicPr>
        <xdr:cNvPr id="0" name="image6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</xdr:row>
      <xdr:rowOff>47625</xdr:rowOff>
    </xdr:from>
    <xdr:ext cx="6981825" cy="4895850"/>
    <xdr:pic>
      <xdr:nvPicPr>
        <xdr:cNvPr id="0" name="image1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457200</xdr:colOff>
      <xdr:row>25</xdr:row>
      <xdr:rowOff>142875</xdr:rowOff>
    </xdr:from>
    <xdr:ext cx="6981825" cy="4895850"/>
    <xdr:pic>
      <xdr:nvPicPr>
        <xdr:cNvPr id="0" name="image16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457200</xdr:colOff>
      <xdr:row>49</xdr:row>
      <xdr:rowOff>180975</xdr:rowOff>
    </xdr:from>
    <xdr:ext cx="6981825" cy="4895850"/>
    <xdr:pic>
      <xdr:nvPicPr>
        <xdr:cNvPr id="0" name="image9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hyperlink" Target="https://periodicos.ufsc.br/index.php/fisica/article/view/10052/15382" TargetMode="External"/><Relationship Id="rId4" Type="http://schemas.openxmlformats.org/officeDocument/2006/relationships/hyperlink" Target="https://uncertainty.nist.gov/" TargetMode="External"/><Relationship Id="rId5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https://doi.org/10.5007/%25x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hyperlink" Target="https://periodicos.ufsc.br/index.php/fisica/article/view/10052/15382" TargetMode="External"/><Relationship Id="rId4" Type="http://schemas.openxmlformats.org/officeDocument/2006/relationships/hyperlink" Target="https://uncertainty.nist.gov/" TargetMode="External"/><Relationship Id="rId5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hyperlink" Target="https://periodicos.ufsc.br/index.php/fisica/article/view/10052/15382" TargetMode="External"/><Relationship Id="rId4" Type="http://schemas.openxmlformats.org/officeDocument/2006/relationships/hyperlink" Target="https://uncertainty.nist.gov/" TargetMode="External"/><Relationship Id="rId5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hyperlink" Target="https://periodicos.ufsc.br/index.php/fisica/article/view/10052/15382" TargetMode="External"/><Relationship Id="rId4" Type="http://schemas.openxmlformats.org/officeDocument/2006/relationships/hyperlink" Target="https://uncertainty.nist.gov/" TargetMode="External"/><Relationship Id="rId5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hyperlink" Target="https://periodicos.ufsc.br/index.php/fisica/article/view/10052/15382" TargetMode="External"/><Relationship Id="rId4" Type="http://schemas.openxmlformats.org/officeDocument/2006/relationships/hyperlink" Target="https://uncertainty.nist.gov/" TargetMode="External"/><Relationship Id="rId5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://www.elab.tecnico.ulisboa.pt/wiki/index.php?title=P%C3%AAndulo_Mundial" TargetMode="External"/><Relationship Id="rId2" Type="http://schemas.openxmlformats.org/officeDocument/2006/relationships/hyperlink" Target="https://www.sensorsone.com/local-gravity-calculator/" TargetMode="External"/><Relationship Id="rId3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://www.elab.tecnico.ulisboa.pt/wiki/index.php?title=P%C3%AAndulo_Mundial" TargetMode="External"/><Relationship Id="rId2" Type="http://schemas.openxmlformats.org/officeDocument/2006/relationships/hyperlink" Target="https://www.sensorsone.com/local-gravity-calculator/" TargetMode="External"/><Relationship Id="rId3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hyperlink" Target="https://periodicos.ufsc.br/index.php/fisica/article/view/10052/15382" TargetMode="External"/><Relationship Id="rId4" Type="http://schemas.openxmlformats.org/officeDocument/2006/relationships/hyperlink" Target="https://uncertainty.nist.gov/" TargetMode="External"/><Relationship Id="rId5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periodicos.ufsc.br/index.php/fisica/article/view/10052/15382" TargetMode="External"/><Relationship Id="rId2" Type="http://schemas.openxmlformats.org/officeDocument/2006/relationships/hyperlink" Target="https://uncertainty.nist.gov/" TargetMode="External"/><Relationship Id="rId3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9.0"/>
  </cols>
  <sheetData>
    <row r="1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4" t="s">
        <v>7</v>
      </c>
      <c r="I1" s="6" t="s">
        <v>8</v>
      </c>
    </row>
    <row r="2">
      <c r="A2" s="7"/>
      <c r="B2" s="7">
        <v>0.0</v>
      </c>
      <c r="C2" s="8">
        <v>0.0</v>
      </c>
      <c r="D2" s="8">
        <f t="shared" ref="D2:D25" si="1">ABS(C2)</f>
        <v>0</v>
      </c>
      <c r="E2" s="9"/>
      <c r="F2" s="9">
        <f t="shared" ref="F2:F25" si="2">9.780327*(1+0.0053024*(Sin(D2*pi()/180))^2-0.0000058*(Sin(D2*pi()/180))^2)-0.000003086*B2</f>
        <v>9.780327</v>
      </c>
      <c r="G2" s="9"/>
      <c r="H2" s="10">
        <f t="shared" ref="H2:H25" si="3">9.780327*(1+0.0053024*(Sin(D2*pi()/180))^2-0.0000058*(Sin(D2*pi()/180))^2)</f>
        <v>9.780327</v>
      </c>
      <c r="I2" s="11">
        <f t="shared" ref="I2:I25" si="4">(E2-G2)/9.8*1000</f>
        <v>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>
      <c r="A3" s="2" t="s">
        <v>9</v>
      </c>
      <c r="B3" s="13">
        <v>50.0</v>
      </c>
      <c r="C3" s="14">
        <v>0.35</v>
      </c>
      <c r="D3" s="14">
        <f t="shared" si="1"/>
        <v>0.35</v>
      </c>
      <c r="E3" s="15">
        <f>'São Tomé'!C111</f>
        <v>9.783777787</v>
      </c>
      <c r="F3" s="16">
        <f t="shared" si="2"/>
        <v>9.780174633</v>
      </c>
      <c r="G3" s="16">
        <f>'São Tomé'!C115</f>
        <v>9.7785</v>
      </c>
      <c r="H3" s="17">
        <f t="shared" si="3"/>
        <v>9.780328933</v>
      </c>
      <c r="I3" s="18">
        <f t="shared" si="4"/>
        <v>0.5385496813</v>
      </c>
    </row>
    <row r="4">
      <c r="A4" s="2" t="s">
        <v>10</v>
      </c>
      <c r="B4" s="13">
        <v>2500.0</v>
      </c>
      <c r="C4" s="14">
        <v>4.58</v>
      </c>
      <c r="D4" s="14">
        <f t="shared" si="1"/>
        <v>4.58</v>
      </c>
      <c r="E4" s="16">
        <f>'Bogota-UNAD'!C111</f>
        <v>9.775541623</v>
      </c>
      <c r="F4" s="16">
        <f t="shared" si="2"/>
        <v>9.772942302</v>
      </c>
      <c r="G4" s="16">
        <f>'Bogota-UNAD'!C115</f>
        <v>9.7735</v>
      </c>
      <c r="H4" s="17">
        <f t="shared" si="3"/>
        <v>9.780657302</v>
      </c>
      <c r="I4" s="18">
        <f t="shared" si="4"/>
        <v>0.2083288312</v>
      </c>
    </row>
    <row r="5">
      <c r="A5" s="2" t="s">
        <v>11</v>
      </c>
      <c r="B5" s="13">
        <v>2650.0</v>
      </c>
      <c r="C5" s="14">
        <v>4.6</v>
      </c>
      <c r="D5" s="14">
        <f t="shared" si="1"/>
        <v>4.6</v>
      </c>
      <c r="E5" s="16">
        <f>'Bogota-UniAndes'!C111</f>
        <v>9.776942942</v>
      </c>
      <c r="F5" s="16">
        <f t="shared" si="2"/>
        <v>9.772482287</v>
      </c>
      <c r="G5" s="16">
        <f>'Bogota-UniAndes'!C115</f>
        <v>9.7735</v>
      </c>
      <c r="H5" s="17">
        <f t="shared" si="3"/>
        <v>9.780660187</v>
      </c>
      <c r="I5" s="18">
        <f t="shared" si="4"/>
        <v>0.3513205928</v>
      </c>
    </row>
    <row r="6">
      <c r="A6" s="2" t="s">
        <v>12</v>
      </c>
      <c r="B6" s="13">
        <v>82.0</v>
      </c>
      <c r="C6" s="14">
        <v>9.021667</v>
      </c>
      <c r="D6" s="14">
        <f t="shared" si="1"/>
        <v>9.021667</v>
      </c>
      <c r="E6" s="16">
        <f>'Panama_city-UTP'!C111</f>
        <v>9.786864171</v>
      </c>
      <c r="F6" s="16">
        <f t="shared" si="2"/>
        <v>9.781347705</v>
      </c>
      <c r="G6" s="16">
        <f>'Panama_city-UTP'!C115</f>
        <v>9.7819</v>
      </c>
      <c r="H6" s="17">
        <f t="shared" si="3"/>
        <v>9.781600757</v>
      </c>
      <c r="I6" s="18">
        <f t="shared" si="4"/>
        <v>0.5065480735</v>
      </c>
    </row>
    <row r="7">
      <c r="A7" s="2" t="s">
        <v>13</v>
      </c>
      <c r="B7" s="13">
        <v>120.0</v>
      </c>
      <c r="C7" s="14">
        <v>9.0</v>
      </c>
      <c r="D7" s="14">
        <f t="shared" si="1"/>
        <v>9</v>
      </c>
      <c r="E7" s="16"/>
      <c r="F7" s="16">
        <f t="shared" si="2"/>
        <v>9.781224377</v>
      </c>
      <c r="G7" s="16"/>
      <c r="H7" s="17">
        <f t="shared" si="3"/>
        <v>9.781594697</v>
      </c>
      <c r="I7" s="18">
        <f t="shared" si="4"/>
        <v>0</v>
      </c>
    </row>
    <row r="8">
      <c r="A8" s="7" t="s">
        <v>14</v>
      </c>
      <c r="B8" s="19"/>
      <c r="C8" s="20">
        <v>10.0</v>
      </c>
      <c r="D8" s="20">
        <f t="shared" si="1"/>
        <v>10</v>
      </c>
      <c r="E8" s="21"/>
      <c r="F8" s="21">
        <f t="shared" si="2"/>
        <v>9.781889036</v>
      </c>
      <c r="G8" s="21"/>
      <c r="H8" s="10">
        <f t="shared" si="3"/>
        <v>9.781889036</v>
      </c>
      <c r="I8" s="11">
        <f t="shared" si="4"/>
        <v>0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>
      <c r="A9" s="2" t="s">
        <v>15</v>
      </c>
      <c r="B9" s="13">
        <v>220.0</v>
      </c>
      <c r="C9" s="14">
        <v>-14.783333</v>
      </c>
      <c r="D9" s="14">
        <f t="shared" si="1"/>
        <v>14.783333</v>
      </c>
      <c r="E9" s="16">
        <f>'UESC-Ilheus'!C111</f>
        <v>9.778833898</v>
      </c>
      <c r="F9" s="16">
        <f t="shared" si="2"/>
        <v>9.783020884</v>
      </c>
      <c r="G9" s="16">
        <f>'UESC-Ilheus'!C115</f>
        <v>9.7836</v>
      </c>
      <c r="H9" s="17">
        <f t="shared" si="3"/>
        <v>9.783699804</v>
      </c>
      <c r="I9" s="18">
        <f t="shared" si="4"/>
        <v>-0.4863369311</v>
      </c>
      <c r="J9" s="22"/>
      <c r="K9" s="22"/>
    </row>
    <row r="10">
      <c r="A10" s="2" t="s">
        <v>16</v>
      </c>
      <c r="B10" s="13">
        <v>40.0</v>
      </c>
      <c r="C10" s="14">
        <v>14.933333</v>
      </c>
      <c r="D10" s="14">
        <f t="shared" si="1"/>
        <v>14.933333</v>
      </c>
      <c r="E10" s="16">
        <f>'Praia-UniCV'!C111</f>
        <v>9.775267969</v>
      </c>
      <c r="F10" s="16">
        <f t="shared" si="2"/>
        <v>9.783643591</v>
      </c>
      <c r="G10" s="16">
        <f>'Praia-UniCV'!C115</f>
        <v>9.7836</v>
      </c>
      <c r="H10" s="17">
        <f t="shared" si="3"/>
        <v>9.783767031</v>
      </c>
      <c r="I10" s="18">
        <f t="shared" si="4"/>
        <v>-0.8502072043</v>
      </c>
      <c r="J10" s="22"/>
      <c r="K10" s="22"/>
    </row>
    <row r="11">
      <c r="A11" s="2" t="s">
        <v>17</v>
      </c>
      <c r="B11" s="13">
        <v>1034.0</v>
      </c>
      <c r="C11" s="14">
        <v>-15.766667</v>
      </c>
      <c r="D11" s="14">
        <f t="shared" si="1"/>
        <v>15.766667</v>
      </c>
      <c r="E11" s="16">
        <f>'Brasília-UnB'!C111</f>
        <v>9.779294835</v>
      </c>
      <c r="F11" s="16">
        <f t="shared" si="2"/>
        <v>9.780960756</v>
      </c>
      <c r="G11" s="16">
        <f>'Brasília-UnB'!C115</f>
        <v>9.7804</v>
      </c>
      <c r="H11" s="17">
        <f t="shared" si="3"/>
        <v>9.78415168</v>
      </c>
      <c r="I11" s="18">
        <f t="shared" si="4"/>
        <v>-0.1127719654</v>
      </c>
      <c r="J11" s="22"/>
      <c r="K11" s="22"/>
    </row>
    <row r="12">
      <c r="A12" s="7" t="s">
        <v>14</v>
      </c>
      <c r="B12" s="19"/>
      <c r="C12" s="20">
        <v>20.0</v>
      </c>
      <c r="D12" s="20">
        <f t="shared" si="1"/>
        <v>20</v>
      </c>
      <c r="E12" s="21"/>
      <c r="F12" s="21">
        <f t="shared" si="2"/>
        <v>9.786386739</v>
      </c>
      <c r="G12" s="21"/>
      <c r="H12" s="10">
        <f t="shared" si="3"/>
        <v>9.786386739</v>
      </c>
      <c r="I12" s="11">
        <f t="shared" si="4"/>
        <v>0</v>
      </c>
      <c r="J12" s="23"/>
      <c r="K12" s="23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>
      <c r="A13" s="2" t="s">
        <v>18</v>
      </c>
      <c r="B13" s="13">
        <v>50.0</v>
      </c>
      <c r="C13" s="14">
        <v>22.8</v>
      </c>
      <c r="D13" s="14">
        <f t="shared" si="1"/>
        <v>22.8</v>
      </c>
      <c r="E13" s="16"/>
      <c r="F13" s="16">
        <f t="shared" si="2"/>
        <v>9.787951792</v>
      </c>
      <c r="G13" s="16"/>
      <c r="H13" s="17">
        <f t="shared" si="3"/>
        <v>9.788106092</v>
      </c>
      <c r="I13" s="18">
        <f t="shared" si="4"/>
        <v>0</v>
      </c>
      <c r="J13" s="22"/>
      <c r="K13" s="22"/>
    </row>
    <row r="14">
      <c r="A14" s="2" t="s">
        <v>19</v>
      </c>
      <c r="B14" s="13">
        <v>80.0</v>
      </c>
      <c r="C14" s="14">
        <v>25.87</v>
      </c>
      <c r="D14" s="14">
        <f t="shared" si="1"/>
        <v>25.87</v>
      </c>
      <c r="E14" s="16">
        <f>Maputo!C108</f>
        <v>9.791164616</v>
      </c>
      <c r="F14" s="16">
        <f t="shared" si="2"/>
        <v>9.789942509</v>
      </c>
      <c r="G14" s="16">
        <f>Maputo!C112</f>
        <v>9.7903</v>
      </c>
      <c r="H14" s="17">
        <f t="shared" si="3"/>
        <v>9.790189389</v>
      </c>
      <c r="I14" s="18">
        <f t="shared" si="4"/>
        <v>0.08822614632</v>
      </c>
      <c r="J14" s="22"/>
      <c r="K14" s="22"/>
    </row>
    <row r="15">
      <c r="A15" s="7" t="s">
        <v>14</v>
      </c>
      <c r="B15" s="19"/>
      <c r="C15" s="20">
        <v>30.0</v>
      </c>
      <c r="D15" s="20">
        <f t="shared" si="1"/>
        <v>30</v>
      </c>
      <c r="E15" s="21"/>
      <c r="F15" s="21">
        <f t="shared" si="2"/>
        <v>9.79327762</v>
      </c>
      <c r="G15" s="21"/>
      <c r="H15" s="10">
        <f t="shared" si="3"/>
        <v>9.79327762</v>
      </c>
      <c r="I15" s="11">
        <f t="shared" si="4"/>
        <v>0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>
      <c r="A16" s="2" t="s">
        <v>20</v>
      </c>
      <c r="B16" s="13">
        <v>30.0</v>
      </c>
      <c r="C16" s="14">
        <v>-33.016667</v>
      </c>
      <c r="D16" s="14">
        <f t="shared" si="1"/>
        <v>33.016667</v>
      </c>
      <c r="E16" s="24">
        <f>'Valparaiso-USM'!C111</f>
        <v>9.796206697</v>
      </c>
      <c r="F16" s="16">
        <f t="shared" si="2"/>
        <v>9.795614445</v>
      </c>
      <c r="G16" s="24">
        <f>'Valparaiso-USM'!C115</f>
        <v>9.7956</v>
      </c>
      <c r="H16" s="17">
        <f t="shared" si="3"/>
        <v>9.795707025</v>
      </c>
      <c r="I16" s="18">
        <f t="shared" si="4"/>
        <v>0.06190781621</v>
      </c>
      <c r="J16" s="25"/>
      <c r="K16" s="25"/>
      <c r="L16" s="22"/>
    </row>
    <row r="17">
      <c r="A17" s="2" t="s">
        <v>21</v>
      </c>
      <c r="B17" s="13">
        <v>600.0</v>
      </c>
      <c r="C17" s="14"/>
      <c r="D17" s="14">
        <f t="shared" si="1"/>
        <v>0</v>
      </c>
      <c r="E17" s="24"/>
      <c r="F17" s="16">
        <f t="shared" si="2"/>
        <v>9.7784754</v>
      </c>
      <c r="G17" s="24"/>
      <c r="H17" s="17">
        <f t="shared" si="3"/>
        <v>9.780327</v>
      </c>
      <c r="I17" s="18">
        <f t="shared" si="4"/>
        <v>0</v>
      </c>
      <c r="J17" s="25"/>
      <c r="K17" s="25"/>
      <c r="L17" s="22"/>
    </row>
    <row r="18">
      <c r="A18" s="2" t="s">
        <v>22</v>
      </c>
      <c r="B18" s="13">
        <v>10.0</v>
      </c>
      <c r="C18" s="14">
        <v>37.0</v>
      </c>
      <c r="D18" s="14">
        <f t="shared" si="1"/>
        <v>37</v>
      </c>
      <c r="E18" s="24">
        <f>'CCV_Algarve-Faro'!C108</f>
        <v>9.791152923</v>
      </c>
      <c r="F18" s="16">
        <f t="shared" si="2"/>
        <v>9.799058031</v>
      </c>
      <c r="G18" s="24">
        <f>'CCV_Algarve-Faro'!C112</f>
        <v>9.7992</v>
      </c>
      <c r="H18" s="17">
        <f t="shared" si="3"/>
        <v>9.799088891</v>
      </c>
      <c r="I18" s="18">
        <f t="shared" si="4"/>
        <v>-0.8211303352</v>
      </c>
      <c r="J18" s="25"/>
      <c r="K18" s="25"/>
      <c r="L18" s="22"/>
    </row>
    <row r="19">
      <c r="A19" s="7" t="s">
        <v>14</v>
      </c>
      <c r="B19" s="19"/>
      <c r="C19" s="20">
        <v>40.0</v>
      </c>
      <c r="D19" s="20">
        <f t="shared" si="1"/>
        <v>40</v>
      </c>
      <c r="E19" s="21"/>
      <c r="F19" s="21">
        <f t="shared" si="2"/>
        <v>9.801730537</v>
      </c>
      <c r="G19" s="21"/>
      <c r="H19" s="10">
        <f t="shared" si="3"/>
        <v>9.801730537</v>
      </c>
      <c r="I19" s="11">
        <f t="shared" si="4"/>
        <v>0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>
      <c r="A20" s="2" t="s">
        <v>23</v>
      </c>
      <c r="B20" s="13">
        <v>55.0</v>
      </c>
      <c r="C20" s="14">
        <v>41.4</v>
      </c>
      <c r="D20" s="14">
        <f t="shared" si="1"/>
        <v>41.4</v>
      </c>
      <c r="E20" s="16">
        <f>Barcelona!C111</f>
        <v>9.879015215</v>
      </c>
      <c r="F20" s="16">
        <f t="shared" si="2"/>
        <v>9.802812224</v>
      </c>
      <c r="G20" s="16">
        <f>Barcelona!C115</f>
        <v>9.803</v>
      </c>
      <c r="H20" s="17">
        <f t="shared" si="3"/>
        <v>9.802981954</v>
      </c>
      <c r="I20" s="18">
        <f t="shared" si="4"/>
        <v>7.756654642</v>
      </c>
    </row>
    <row r="21">
      <c r="A21" s="2" t="s">
        <v>24</v>
      </c>
      <c r="B21" s="13">
        <v>220.0</v>
      </c>
      <c r="C21" s="14">
        <v>43.343333</v>
      </c>
      <c r="D21" s="14">
        <f t="shared" si="1"/>
        <v>43.343333</v>
      </c>
      <c r="E21" s="16">
        <f>'Marseille-ECM'!C111</f>
        <v>9.840343364</v>
      </c>
      <c r="F21" s="16">
        <f t="shared" si="2"/>
        <v>9.804052323</v>
      </c>
      <c r="G21" s="16">
        <f>'Marseille-ECM'!C115</f>
        <v>9.805</v>
      </c>
      <c r="H21" s="17">
        <f t="shared" si="3"/>
        <v>9.804731243</v>
      </c>
      <c r="I21" s="18">
        <f t="shared" si="4"/>
        <v>3.60646573</v>
      </c>
    </row>
    <row r="22">
      <c r="A22" s="7" t="s">
        <v>14</v>
      </c>
      <c r="B22" s="19"/>
      <c r="C22" s="20">
        <v>50.0</v>
      </c>
      <c r="D22" s="20">
        <f t="shared" si="1"/>
        <v>50</v>
      </c>
      <c r="E22" s="21"/>
      <c r="F22" s="21">
        <f t="shared" si="2"/>
        <v>9.810725943</v>
      </c>
      <c r="G22" s="21"/>
      <c r="H22" s="10">
        <f t="shared" si="3"/>
        <v>9.810725943</v>
      </c>
      <c r="I22" s="11">
        <f t="shared" si="4"/>
        <v>0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>
      <c r="A23" s="2" t="s">
        <v>25</v>
      </c>
      <c r="B23" s="13">
        <v>150.0</v>
      </c>
      <c r="C23" s="14">
        <v>50.091667</v>
      </c>
      <c r="D23" s="14">
        <f t="shared" si="1"/>
        <v>50.091667</v>
      </c>
      <c r="E23" s="16">
        <f>'Prague-CTU'!C111</f>
        <v>9.974582078</v>
      </c>
      <c r="F23" s="16">
        <f t="shared" si="2"/>
        <v>9.810344639</v>
      </c>
      <c r="G23" s="16">
        <f>'Prague-CTU'!C115</f>
        <v>9.8105</v>
      </c>
      <c r="H23" s="17">
        <f t="shared" si="3"/>
        <v>9.810807539</v>
      </c>
      <c r="I23" s="18">
        <f t="shared" si="4"/>
        <v>16.74306915</v>
      </c>
    </row>
    <row r="24">
      <c r="A24" s="2" t="s">
        <v>26</v>
      </c>
      <c r="B24" s="13">
        <v>40.0</v>
      </c>
      <c r="C24" s="14">
        <v>-53.133333</v>
      </c>
      <c r="D24" s="14">
        <f t="shared" si="1"/>
        <v>53.133333</v>
      </c>
      <c r="E24" s="16">
        <f>'Punta Arenas-UMag'!C111</f>
        <v>9.799807826</v>
      </c>
      <c r="F24" s="16">
        <f t="shared" si="2"/>
        <v>9.813359951</v>
      </c>
      <c r="G24" s="16">
        <f>'Punta Arenas-UMag'!C115</f>
        <v>9.8134</v>
      </c>
      <c r="H24" s="17">
        <f t="shared" si="3"/>
        <v>9.813483391</v>
      </c>
      <c r="I24" s="18">
        <f t="shared" si="4"/>
        <v>-1.386956497</v>
      </c>
    </row>
    <row r="25">
      <c r="A25" s="7" t="s">
        <v>14</v>
      </c>
      <c r="B25" s="19"/>
      <c r="C25" s="20">
        <v>60.0</v>
      </c>
      <c r="D25" s="20">
        <f t="shared" si="1"/>
        <v>60</v>
      </c>
      <c r="E25" s="26"/>
      <c r="F25" s="21">
        <f t="shared" si="2"/>
        <v>9.81917886</v>
      </c>
      <c r="G25" s="26"/>
      <c r="H25" s="10">
        <f t="shared" si="3"/>
        <v>9.81917886</v>
      </c>
      <c r="I25" s="11">
        <f t="shared" si="4"/>
        <v>0</v>
      </c>
      <c r="J25" s="27"/>
      <c r="K25" s="27"/>
      <c r="L25" s="23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>
      <c r="C26" s="17"/>
      <c r="D26" s="17"/>
      <c r="E26" s="28"/>
      <c r="F26" s="28"/>
      <c r="G26" s="28"/>
      <c r="H26" s="29"/>
      <c r="I26" s="30"/>
      <c r="J26" s="31"/>
      <c r="K26" s="25"/>
      <c r="L26" s="22"/>
    </row>
    <row r="27">
      <c r="C27" s="17"/>
      <c r="D27" s="17"/>
      <c r="E27" s="32"/>
      <c r="F27" s="32"/>
      <c r="G27" s="32"/>
      <c r="H27" s="17"/>
      <c r="I27" s="18"/>
    </row>
    <row r="28">
      <c r="C28" s="17"/>
      <c r="D28" s="17"/>
      <c r="E28" s="32"/>
      <c r="F28" s="32"/>
      <c r="G28" s="32"/>
      <c r="H28" s="17"/>
      <c r="I28" s="18"/>
      <c r="J28" s="22"/>
      <c r="K28" s="22"/>
    </row>
    <row r="29">
      <c r="C29" s="17"/>
      <c r="D29" s="17"/>
      <c r="E29" s="32"/>
      <c r="F29" s="32"/>
      <c r="G29" s="32"/>
      <c r="H29" s="17"/>
      <c r="I29" s="18"/>
      <c r="J29" s="22"/>
      <c r="K29" s="22"/>
    </row>
    <row r="30">
      <c r="C30" s="17"/>
      <c r="D30" s="17"/>
      <c r="E30" s="32"/>
      <c r="F30" s="32"/>
      <c r="G30" s="32"/>
      <c r="H30" s="17"/>
      <c r="I30" s="18"/>
    </row>
    <row r="31">
      <c r="C31" s="17"/>
      <c r="D31" s="17"/>
      <c r="E31" s="32"/>
      <c r="F31" s="32"/>
      <c r="G31" s="32"/>
      <c r="H31" s="17"/>
      <c r="I31" s="18"/>
    </row>
    <row r="32">
      <c r="C32" s="17"/>
      <c r="D32" s="17"/>
      <c r="E32" s="32"/>
      <c r="F32" s="32"/>
      <c r="G32" s="32"/>
      <c r="H32" s="17"/>
      <c r="I32" s="18"/>
    </row>
    <row r="33">
      <c r="C33" s="17"/>
      <c r="D33" s="17"/>
      <c r="E33" s="32"/>
      <c r="F33" s="32"/>
      <c r="G33" s="32"/>
      <c r="H33" s="17"/>
      <c r="I33" s="18"/>
    </row>
    <row r="34">
      <c r="C34" s="17"/>
      <c r="D34" s="17"/>
      <c r="E34" s="32"/>
      <c r="F34" s="32"/>
      <c r="G34" s="32"/>
      <c r="H34" s="17"/>
      <c r="I34" s="18"/>
    </row>
    <row r="35">
      <c r="C35" s="17"/>
      <c r="D35" s="17"/>
      <c r="E35" s="32"/>
      <c r="F35" s="32"/>
      <c r="G35" s="32"/>
      <c r="H35" s="17"/>
      <c r="I35" s="18"/>
    </row>
    <row r="36">
      <c r="C36" s="17"/>
      <c r="D36" s="17"/>
      <c r="E36" s="32"/>
      <c r="F36" s="32"/>
      <c r="G36" s="32"/>
      <c r="H36" s="17"/>
      <c r="I36" s="18"/>
    </row>
    <row r="37">
      <c r="C37" s="17"/>
      <c r="D37" s="17"/>
      <c r="E37" s="32"/>
      <c r="F37" s="32"/>
      <c r="G37" s="32"/>
      <c r="H37" s="17"/>
      <c r="I37" s="18"/>
    </row>
    <row r="38">
      <c r="C38" s="17"/>
      <c r="D38" s="17"/>
      <c r="E38" s="32"/>
      <c r="F38" s="32"/>
      <c r="G38" s="32"/>
      <c r="H38" s="17"/>
      <c r="I38" s="18"/>
    </row>
    <row r="39">
      <c r="C39" s="17"/>
      <c r="D39" s="17"/>
      <c r="E39" s="32"/>
      <c r="F39" s="32"/>
      <c r="G39" s="32"/>
      <c r="H39" s="17"/>
      <c r="I39" s="18"/>
    </row>
    <row r="40">
      <c r="C40" s="17"/>
      <c r="D40" s="17"/>
      <c r="E40" s="32"/>
      <c r="F40" s="32"/>
      <c r="G40" s="32"/>
      <c r="H40" s="17"/>
      <c r="I40" s="18"/>
    </row>
    <row r="41">
      <c r="C41" s="17"/>
      <c r="D41" s="17"/>
      <c r="E41" s="32"/>
      <c r="F41" s="32"/>
      <c r="G41" s="32"/>
      <c r="H41" s="17"/>
      <c r="I41" s="18"/>
    </row>
    <row r="42">
      <c r="C42" s="17"/>
      <c r="D42" s="17"/>
      <c r="E42" s="32"/>
      <c r="F42" s="32"/>
      <c r="G42" s="32"/>
      <c r="H42" s="17"/>
      <c r="I42" s="18"/>
    </row>
    <row r="43">
      <c r="C43" s="17"/>
      <c r="D43" s="17"/>
      <c r="E43" s="32"/>
      <c r="F43" s="32"/>
      <c r="G43" s="32"/>
      <c r="H43" s="17"/>
      <c r="I43" s="18"/>
    </row>
    <row r="44">
      <c r="C44" s="17"/>
      <c r="D44" s="17"/>
      <c r="E44" s="32"/>
      <c r="F44" s="32"/>
      <c r="G44" s="32"/>
      <c r="H44" s="17"/>
      <c r="I44" s="18"/>
    </row>
    <row r="45">
      <c r="C45" s="17"/>
      <c r="D45" s="17"/>
      <c r="E45" s="32"/>
      <c r="F45" s="32"/>
      <c r="G45" s="32"/>
      <c r="H45" s="17"/>
      <c r="I45" s="18"/>
    </row>
    <row r="46">
      <c r="C46" s="17"/>
      <c r="D46" s="17"/>
      <c r="E46" s="32"/>
      <c r="F46" s="32"/>
      <c r="G46" s="32"/>
      <c r="H46" s="17"/>
      <c r="I46" s="18"/>
    </row>
    <row r="47">
      <c r="C47" s="17"/>
      <c r="D47" s="17"/>
      <c r="E47" s="32"/>
      <c r="F47" s="32"/>
      <c r="G47" s="32"/>
      <c r="H47" s="17"/>
      <c r="I47" s="18"/>
    </row>
    <row r="48">
      <c r="C48" s="17"/>
      <c r="D48" s="17"/>
      <c r="E48" s="32"/>
      <c r="F48" s="32"/>
      <c r="G48" s="32"/>
      <c r="H48" s="17"/>
      <c r="I48" s="18"/>
    </row>
    <row r="49">
      <c r="C49" s="17"/>
      <c r="D49" s="17"/>
      <c r="E49" s="32"/>
      <c r="F49" s="32"/>
      <c r="G49" s="32"/>
      <c r="H49" s="17"/>
      <c r="I49" s="18"/>
    </row>
    <row r="50">
      <c r="C50" s="17"/>
      <c r="D50" s="17"/>
      <c r="E50" s="32"/>
      <c r="F50" s="32"/>
      <c r="G50" s="32"/>
      <c r="H50" s="17"/>
      <c r="I50" s="18"/>
    </row>
    <row r="51">
      <c r="C51" s="17"/>
      <c r="D51" s="17"/>
      <c r="E51" s="32"/>
      <c r="F51" s="32"/>
      <c r="G51" s="32"/>
      <c r="H51" s="17"/>
      <c r="I51" s="18"/>
    </row>
    <row r="52">
      <c r="C52" s="17"/>
      <c r="D52" s="17"/>
      <c r="E52" s="32"/>
      <c r="F52" s="32"/>
      <c r="G52" s="32"/>
      <c r="H52" s="17"/>
      <c r="I52" s="18"/>
    </row>
    <row r="53">
      <c r="C53" s="17"/>
      <c r="D53" s="17"/>
      <c r="E53" s="32"/>
      <c r="F53" s="32"/>
      <c r="G53" s="32"/>
      <c r="H53" s="17"/>
      <c r="I53" s="18"/>
    </row>
    <row r="54">
      <c r="C54" s="17"/>
      <c r="D54" s="17"/>
      <c r="E54" s="32"/>
      <c r="F54" s="32"/>
      <c r="G54" s="32"/>
      <c r="H54" s="17"/>
      <c r="I54" s="18"/>
    </row>
    <row r="55">
      <c r="C55" s="17"/>
      <c r="D55" s="17"/>
      <c r="E55" s="32"/>
      <c r="F55" s="32"/>
      <c r="G55" s="32"/>
      <c r="H55" s="17"/>
      <c r="I55" s="18"/>
    </row>
    <row r="56">
      <c r="C56" s="17"/>
      <c r="D56" s="17"/>
      <c r="E56" s="32"/>
      <c r="F56" s="32"/>
      <c r="G56" s="32"/>
      <c r="H56" s="17"/>
      <c r="I56" s="18"/>
    </row>
    <row r="57">
      <c r="C57" s="17"/>
      <c r="D57" s="17"/>
      <c r="E57" s="32"/>
      <c r="F57" s="32"/>
      <c r="G57" s="32"/>
      <c r="H57" s="17"/>
      <c r="I57" s="18"/>
    </row>
    <row r="58">
      <c r="C58" s="17"/>
      <c r="D58" s="17"/>
      <c r="E58" s="32"/>
      <c r="F58" s="32"/>
      <c r="G58" s="32"/>
      <c r="H58" s="17"/>
      <c r="I58" s="18"/>
    </row>
    <row r="59">
      <c r="C59" s="17"/>
      <c r="D59" s="17"/>
      <c r="E59" s="32"/>
      <c r="F59" s="32"/>
      <c r="G59" s="32"/>
      <c r="H59" s="17"/>
      <c r="I59" s="18"/>
    </row>
    <row r="60">
      <c r="C60" s="17"/>
      <c r="D60" s="17"/>
      <c r="E60" s="32"/>
      <c r="F60" s="32"/>
      <c r="G60" s="32"/>
      <c r="H60" s="17"/>
      <c r="I60" s="18"/>
    </row>
    <row r="61">
      <c r="C61" s="17"/>
      <c r="D61" s="17"/>
      <c r="E61" s="32"/>
      <c r="F61" s="32"/>
      <c r="G61" s="32"/>
      <c r="H61" s="17"/>
      <c r="I61" s="18"/>
    </row>
    <row r="62">
      <c r="C62" s="17"/>
      <c r="D62" s="17"/>
      <c r="E62" s="32"/>
      <c r="F62" s="32"/>
      <c r="G62" s="32"/>
      <c r="H62" s="17"/>
      <c r="I62" s="18"/>
    </row>
    <row r="63">
      <c r="C63" s="17"/>
      <c r="D63" s="17"/>
      <c r="E63" s="32"/>
      <c r="F63" s="32"/>
      <c r="G63" s="32"/>
      <c r="H63" s="17"/>
      <c r="I63" s="18"/>
    </row>
    <row r="64">
      <c r="C64" s="17"/>
      <c r="D64" s="17"/>
      <c r="E64" s="32"/>
      <c r="F64" s="32"/>
      <c r="G64" s="32"/>
      <c r="H64" s="17"/>
      <c r="I64" s="18"/>
    </row>
    <row r="65">
      <c r="C65" s="17"/>
      <c r="D65" s="17"/>
      <c r="E65" s="32"/>
      <c r="F65" s="32"/>
      <c r="G65" s="32"/>
      <c r="H65" s="17"/>
      <c r="I65" s="18"/>
    </row>
    <row r="66">
      <c r="C66" s="17"/>
      <c r="D66" s="17"/>
      <c r="E66" s="32"/>
      <c r="F66" s="32"/>
      <c r="G66" s="32"/>
      <c r="H66" s="17"/>
      <c r="I66" s="18"/>
    </row>
    <row r="67">
      <c r="C67" s="17"/>
      <c r="D67" s="17"/>
      <c r="E67" s="32"/>
      <c r="F67" s="32"/>
      <c r="G67" s="32"/>
      <c r="H67" s="17"/>
      <c r="I67" s="18"/>
    </row>
    <row r="68">
      <c r="C68" s="17"/>
      <c r="D68" s="17"/>
      <c r="E68" s="32"/>
      <c r="F68" s="32"/>
      <c r="G68" s="32"/>
      <c r="H68" s="17"/>
      <c r="I68" s="18"/>
    </row>
    <row r="69">
      <c r="C69" s="17"/>
      <c r="D69" s="17"/>
      <c r="E69" s="32"/>
      <c r="F69" s="32"/>
      <c r="G69" s="32"/>
      <c r="H69" s="17"/>
      <c r="I69" s="18"/>
    </row>
    <row r="70">
      <c r="C70" s="17"/>
      <c r="D70" s="17"/>
      <c r="E70" s="32"/>
      <c r="F70" s="32"/>
      <c r="G70" s="32"/>
      <c r="H70" s="17"/>
      <c r="I70" s="18"/>
    </row>
    <row r="71">
      <c r="C71" s="17"/>
      <c r="D71" s="17"/>
      <c r="E71" s="32"/>
      <c r="F71" s="32"/>
      <c r="G71" s="32"/>
      <c r="H71" s="17"/>
      <c r="I71" s="18"/>
    </row>
    <row r="72">
      <c r="C72" s="17"/>
      <c r="D72" s="17"/>
      <c r="E72" s="32"/>
      <c r="F72" s="32"/>
      <c r="G72" s="32"/>
      <c r="H72" s="17"/>
      <c r="I72" s="18"/>
    </row>
    <row r="73">
      <c r="C73" s="17"/>
      <c r="D73" s="17"/>
      <c r="E73" s="32"/>
      <c r="F73" s="32"/>
      <c r="G73" s="32"/>
      <c r="H73" s="17"/>
      <c r="I73" s="18"/>
    </row>
    <row r="74">
      <c r="C74" s="17"/>
      <c r="D74" s="17"/>
      <c r="E74" s="32"/>
      <c r="F74" s="32"/>
      <c r="G74" s="32"/>
      <c r="H74" s="17"/>
      <c r="I74" s="18"/>
    </row>
    <row r="75">
      <c r="C75" s="17"/>
      <c r="D75" s="17"/>
      <c r="E75" s="32"/>
      <c r="F75" s="32"/>
      <c r="G75" s="32"/>
      <c r="H75" s="17"/>
      <c r="I75" s="18"/>
    </row>
    <row r="76">
      <c r="C76" s="17"/>
      <c r="D76" s="17"/>
      <c r="E76" s="32"/>
      <c r="F76" s="32"/>
      <c r="G76" s="32"/>
      <c r="H76" s="17"/>
      <c r="I76" s="18"/>
    </row>
    <row r="77">
      <c r="C77" s="17"/>
      <c r="D77" s="17"/>
      <c r="E77" s="32"/>
      <c r="F77" s="32"/>
      <c r="G77" s="32"/>
      <c r="H77" s="17"/>
      <c r="I77" s="18"/>
    </row>
    <row r="78">
      <c r="C78" s="17"/>
      <c r="D78" s="17"/>
      <c r="E78" s="32"/>
      <c r="F78" s="32"/>
      <c r="G78" s="32"/>
      <c r="H78" s="17"/>
      <c r="I78" s="18"/>
    </row>
    <row r="79">
      <c r="C79" s="17"/>
      <c r="D79" s="17"/>
      <c r="E79" s="32"/>
      <c r="F79" s="32"/>
      <c r="G79" s="32"/>
      <c r="H79" s="17"/>
      <c r="I79" s="18"/>
    </row>
    <row r="80">
      <c r="C80" s="17"/>
      <c r="D80" s="17"/>
      <c r="E80" s="32"/>
      <c r="F80" s="32"/>
      <c r="G80" s="32"/>
      <c r="H80" s="17"/>
      <c r="I80" s="18"/>
    </row>
    <row r="81">
      <c r="C81" s="17"/>
      <c r="D81" s="17"/>
      <c r="E81" s="32"/>
      <c r="F81" s="32"/>
      <c r="G81" s="32"/>
      <c r="H81" s="17"/>
      <c r="I81" s="18"/>
    </row>
    <row r="82">
      <c r="C82" s="17"/>
      <c r="D82" s="17"/>
      <c r="E82" s="32"/>
      <c r="F82" s="32"/>
      <c r="G82" s="32"/>
      <c r="H82" s="17"/>
      <c r="I82" s="18"/>
    </row>
    <row r="83">
      <c r="C83" s="17"/>
      <c r="D83" s="17"/>
      <c r="E83" s="32"/>
      <c r="F83" s="32"/>
      <c r="G83" s="32"/>
      <c r="H83" s="17"/>
      <c r="I83" s="18"/>
    </row>
    <row r="84">
      <c r="C84" s="17"/>
      <c r="D84" s="17"/>
      <c r="E84" s="32"/>
      <c r="F84" s="32"/>
      <c r="G84" s="32"/>
      <c r="H84" s="17"/>
      <c r="I84" s="18"/>
    </row>
    <row r="85">
      <c r="C85" s="17"/>
      <c r="D85" s="17"/>
      <c r="E85" s="32"/>
      <c r="F85" s="32"/>
      <c r="G85" s="32"/>
      <c r="H85" s="17"/>
      <c r="I85" s="18"/>
    </row>
    <row r="86">
      <c r="C86" s="17"/>
      <c r="D86" s="17"/>
      <c r="E86" s="32"/>
      <c r="F86" s="32"/>
      <c r="G86" s="32"/>
      <c r="H86" s="17"/>
      <c r="I86" s="18"/>
    </row>
    <row r="87">
      <c r="C87" s="17"/>
      <c r="D87" s="17"/>
      <c r="E87" s="32"/>
      <c r="F87" s="32"/>
      <c r="G87" s="32"/>
      <c r="H87" s="17"/>
      <c r="I87" s="18"/>
    </row>
    <row r="88">
      <c r="C88" s="17"/>
      <c r="D88" s="17"/>
      <c r="E88" s="32"/>
      <c r="F88" s="32"/>
      <c r="G88" s="32"/>
      <c r="H88" s="17"/>
      <c r="I88" s="18"/>
    </row>
    <row r="89">
      <c r="C89" s="17"/>
      <c r="D89" s="17"/>
      <c r="E89" s="32"/>
      <c r="F89" s="32"/>
      <c r="G89" s="32"/>
      <c r="H89" s="17"/>
      <c r="I89" s="18"/>
    </row>
    <row r="90">
      <c r="C90" s="17"/>
      <c r="D90" s="17"/>
      <c r="E90" s="32"/>
      <c r="F90" s="32"/>
      <c r="G90" s="32"/>
      <c r="H90" s="17"/>
      <c r="I90" s="18"/>
    </row>
    <row r="91">
      <c r="C91" s="17"/>
      <c r="D91" s="17"/>
      <c r="E91" s="32"/>
      <c r="F91" s="32"/>
      <c r="G91" s="32"/>
      <c r="H91" s="17"/>
      <c r="I91" s="18"/>
    </row>
    <row r="92">
      <c r="C92" s="17"/>
      <c r="D92" s="17"/>
      <c r="E92" s="32"/>
      <c r="F92" s="32"/>
      <c r="G92" s="32"/>
      <c r="H92" s="17"/>
      <c r="I92" s="18"/>
    </row>
    <row r="93">
      <c r="C93" s="17"/>
      <c r="D93" s="17"/>
      <c r="E93" s="32"/>
      <c r="F93" s="32"/>
      <c r="G93" s="32"/>
      <c r="H93" s="17"/>
      <c r="I93" s="18"/>
    </row>
    <row r="94">
      <c r="C94" s="17"/>
      <c r="D94" s="17"/>
      <c r="E94" s="32"/>
      <c r="F94" s="32"/>
      <c r="G94" s="32"/>
      <c r="H94" s="17"/>
      <c r="I94" s="18"/>
    </row>
    <row r="95">
      <c r="C95" s="17"/>
      <c r="D95" s="17"/>
      <c r="E95" s="32"/>
      <c r="F95" s="32"/>
      <c r="G95" s="32"/>
      <c r="H95" s="17"/>
      <c r="I95" s="18"/>
    </row>
    <row r="96">
      <c r="C96" s="17"/>
      <c r="D96" s="17"/>
      <c r="E96" s="32"/>
      <c r="F96" s="32"/>
      <c r="G96" s="32"/>
      <c r="H96" s="17"/>
      <c r="I96" s="18"/>
    </row>
    <row r="97">
      <c r="C97" s="17"/>
      <c r="D97" s="17"/>
      <c r="E97" s="32"/>
      <c r="F97" s="32"/>
      <c r="G97" s="32"/>
      <c r="H97" s="17"/>
      <c r="I97" s="18"/>
    </row>
    <row r="98">
      <c r="C98" s="17"/>
      <c r="D98" s="17"/>
      <c r="E98" s="32"/>
      <c r="F98" s="32"/>
      <c r="G98" s="32"/>
      <c r="H98" s="17"/>
      <c r="I98" s="18"/>
    </row>
    <row r="99">
      <c r="C99" s="17"/>
      <c r="D99" s="17"/>
      <c r="E99" s="32"/>
      <c r="F99" s="32"/>
      <c r="G99" s="32"/>
      <c r="H99" s="17"/>
      <c r="I99" s="18"/>
    </row>
    <row r="100">
      <c r="C100" s="17"/>
      <c r="D100" s="17"/>
      <c r="E100" s="32"/>
      <c r="F100" s="32"/>
      <c r="G100" s="32"/>
      <c r="H100" s="17"/>
      <c r="I100" s="18"/>
    </row>
    <row r="101">
      <c r="C101" s="17"/>
      <c r="D101" s="17"/>
      <c r="E101" s="32"/>
      <c r="F101" s="32"/>
      <c r="G101" s="32"/>
      <c r="H101" s="17"/>
      <c r="I101" s="18"/>
    </row>
    <row r="102">
      <c r="C102" s="17"/>
      <c r="D102" s="17"/>
      <c r="E102" s="32"/>
      <c r="F102" s="32"/>
      <c r="G102" s="32"/>
      <c r="H102" s="17"/>
      <c r="I102" s="18"/>
    </row>
    <row r="103">
      <c r="C103" s="17"/>
      <c r="D103" s="17"/>
      <c r="E103" s="32"/>
      <c r="F103" s="32"/>
      <c r="G103" s="32"/>
      <c r="H103" s="17"/>
      <c r="I103" s="18"/>
    </row>
    <row r="104">
      <c r="C104" s="17"/>
      <c r="D104" s="17"/>
      <c r="E104" s="32"/>
      <c r="F104" s="32"/>
      <c r="G104" s="32"/>
      <c r="H104" s="17"/>
      <c r="I104" s="18"/>
    </row>
    <row r="105">
      <c r="C105" s="17"/>
      <c r="D105" s="17"/>
      <c r="E105" s="32"/>
      <c r="F105" s="32"/>
      <c r="G105" s="32"/>
      <c r="H105" s="17"/>
      <c r="I105" s="18"/>
    </row>
    <row r="106">
      <c r="C106" s="17"/>
      <c r="D106" s="17"/>
      <c r="E106" s="32"/>
      <c r="F106" s="32"/>
      <c r="G106" s="32"/>
      <c r="H106" s="17"/>
      <c r="I106" s="18"/>
    </row>
    <row r="107">
      <c r="C107" s="17"/>
      <c r="D107" s="17"/>
      <c r="E107" s="32"/>
      <c r="F107" s="32"/>
      <c r="G107" s="32"/>
      <c r="H107" s="17"/>
      <c r="I107" s="18"/>
    </row>
    <row r="108">
      <c r="C108" s="17"/>
      <c r="D108" s="17"/>
      <c r="E108" s="32"/>
      <c r="F108" s="32"/>
      <c r="G108" s="32"/>
      <c r="H108" s="17"/>
      <c r="I108" s="18"/>
    </row>
    <row r="109">
      <c r="C109" s="17"/>
      <c r="D109" s="17"/>
      <c r="E109" s="32"/>
      <c r="F109" s="32"/>
      <c r="G109" s="32"/>
      <c r="H109" s="17"/>
      <c r="I109" s="18"/>
    </row>
    <row r="110">
      <c r="C110" s="17"/>
      <c r="D110" s="17"/>
      <c r="E110" s="32"/>
      <c r="F110" s="32"/>
      <c r="G110" s="32"/>
      <c r="H110" s="17"/>
      <c r="I110" s="18"/>
    </row>
    <row r="111">
      <c r="C111" s="17"/>
      <c r="D111" s="17"/>
      <c r="E111" s="32"/>
      <c r="F111" s="32"/>
      <c r="G111" s="32"/>
      <c r="H111" s="17"/>
      <c r="I111" s="18"/>
    </row>
    <row r="112">
      <c r="C112" s="17"/>
      <c r="D112" s="17"/>
      <c r="E112" s="32"/>
      <c r="F112" s="32"/>
      <c r="G112" s="32"/>
      <c r="H112" s="17"/>
      <c r="I112" s="18"/>
    </row>
    <row r="113">
      <c r="C113" s="17"/>
      <c r="D113" s="17"/>
      <c r="E113" s="32"/>
      <c r="F113" s="32"/>
      <c r="G113" s="32"/>
      <c r="H113" s="17"/>
      <c r="I113" s="18"/>
    </row>
    <row r="114">
      <c r="C114" s="17"/>
      <c r="D114" s="17"/>
      <c r="E114" s="32"/>
      <c r="F114" s="32"/>
      <c r="G114" s="32"/>
      <c r="H114" s="17"/>
      <c r="I114" s="18"/>
    </row>
    <row r="115">
      <c r="C115" s="17"/>
      <c r="D115" s="17"/>
      <c r="E115" s="32"/>
      <c r="F115" s="32"/>
      <c r="G115" s="32"/>
      <c r="H115" s="17"/>
      <c r="I115" s="18"/>
    </row>
    <row r="116">
      <c r="C116" s="17"/>
      <c r="D116" s="17"/>
      <c r="E116" s="32"/>
      <c r="F116" s="32"/>
      <c r="G116" s="32"/>
      <c r="H116" s="17"/>
      <c r="I116" s="18"/>
    </row>
    <row r="117">
      <c r="C117" s="17"/>
      <c r="D117" s="17"/>
      <c r="E117" s="32"/>
      <c r="F117" s="32"/>
      <c r="G117" s="32"/>
      <c r="H117" s="17"/>
      <c r="I117" s="18"/>
    </row>
    <row r="118">
      <c r="C118" s="17"/>
      <c r="D118" s="17"/>
      <c r="E118" s="32"/>
      <c r="F118" s="32"/>
      <c r="G118" s="32"/>
      <c r="H118" s="17"/>
      <c r="I118" s="18"/>
    </row>
    <row r="119">
      <c r="C119" s="17"/>
      <c r="D119" s="17"/>
      <c r="E119" s="32"/>
      <c r="F119" s="32"/>
      <c r="G119" s="32"/>
      <c r="H119" s="17"/>
      <c r="I119" s="18"/>
    </row>
    <row r="120">
      <c r="C120" s="17"/>
      <c r="D120" s="17"/>
      <c r="E120" s="32"/>
      <c r="F120" s="32"/>
      <c r="G120" s="32"/>
      <c r="H120" s="17"/>
      <c r="I120" s="18"/>
    </row>
    <row r="121">
      <c r="C121" s="17"/>
      <c r="D121" s="17"/>
      <c r="E121" s="32"/>
      <c r="F121" s="32"/>
      <c r="G121" s="32"/>
      <c r="H121" s="17"/>
      <c r="I121" s="18"/>
    </row>
    <row r="122">
      <c r="C122" s="17"/>
      <c r="D122" s="17"/>
      <c r="E122" s="32"/>
      <c r="F122" s="32"/>
      <c r="G122" s="32"/>
      <c r="H122" s="17"/>
      <c r="I122" s="18"/>
    </row>
    <row r="123">
      <c r="C123" s="17"/>
      <c r="D123" s="17"/>
      <c r="E123" s="32"/>
      <c r="F123" s="32"/>
      <c r="G123" s="32"/>
      <c r="H123" s="17"/>
      <c r="I123" s="18"/>
    </row>
    <row r="124">
      <c r="C124" s="17"/>
      <c r="D124" s="17"/>
      <c r="E124" s="32"/>
      <c r="F124" s="32"/>
      <c r="G124" s="32"/>
      <c r="H124" s="17"/>
      <c r="I124" s="18"/>
    </row>
    <row r="125">
      <c r="C125" s="17"/>
      <c r="D125" s="17"/>
      <c r="E125" s="32"/>
      <c r="F125" s="32"/>
      <c r="G125" s="32"/>
      <c r="H125" s="17"/>
      <c r="I125" s="18"/>
    </row>
    <row r="126">
      <c r="C126" s="17"/>
      <c r="D126" s="17"/>
      <c r="E126" s="32"/>
      <c r="F126" s="32"/>
      <c r="G126" s="32"/>
      <c r="H126" s="17"/>
      <c r="I126" s="18"/>
    </row>
    <row r="127">
      <c r="C127" s="17"/>
      <c r="D127" s="17"/>
      <c r="E127" s="32"/>
      <c r="F127" s="32"/>
      <c r="G127" s="32"/>
      <c r="H127" s="17"/>
      <c r="I127" s="18"/>
    </row>
    <row r="128">
      <c r="C128" s="17"/>
      <c r="D128" s="17"/>
      <c r="E128" s="32"/>
      <c r="F128" s="32"/>
      <c r="G128" s="32"/>
      <c r="H128" s="17"/>
      <c r="I128" s="18"/>
    </row>
    <row r="129">
      <c r="C129" s="17"/>
      <c r="D129" s="17"/>
      <c r="E129" s="32"/>
      <c r="F129" s="32"/>
      <c r="G129" s="32"/>
      <c r="H129" s="17"/>
      <c r="I129" s="18"/>
    </row>
    <row r="130">
      <c r="C130" s="17"/>
      <c r="D130" s="17"/>
      <c r="E130" s="32"/>
      <c r="F130" s="32"/>
      <c r="G130" s="32"/>
      <c r="H130" s="17"/>
      <c r="I130" s="18"/>
    </row>
    <row r="131">
      <c r="C131" s="17"/>
      <c r="D131" s="17"/>
      <c r="E131" s="32"/>
      <c r="F131" s="32"/>
      <c r="G131" s="32"/>
      <c r="H131" s="17"/>
      <c r="I131" s="18"/>
    </row>
    <row r="132">
      <c r="C132" s="17"/>
      <c r="D132" s="17"/>
      <c r="E132" s="32"/>
      <c r="F132" s="32"/>
      <c r="G132" s="32"/>
      <c r="H132" s="17"/>
      <c r="I132" s="18"/>
    </row>
    <row r="133">
      <c r="C133" s="17"/>
      <c r="D133" s="17"/>
      <c r="E133" s="32"/>
      <c r="F133" s="32"/>
      <c r="G133" s="32"/>
      <c r="H133" s="17"/>
      <c r="I133" s="18"/>
    </row>
    <row r="134">
      <c r="C134" s="17"/>
      <c r="D134" s="17"/>
      <c r="E134" s="32"/>
      <c r="F134" s="32"/>
      <c r="G134" s="32"/>
      <c r="H134" s="17"/>
      <c r="I134" s="18"/>
    </row>
    <row r="135">
      <c r="C135" s="17"/>
      <c r="D135" s="17"/>
      <c r="E135" s="32"/>
      <c r="F135" s="32"/>
      <c r="G135" s="32"/>
      <c r="H135" s="17"/>
      <c r="I135" s="18"/>
    </row>
    <row r="136">
      <c r="C136" s="17"/>
      <c r="D136" s="17"/>
      <c r="E136" s="32"/>
      <c r="F136" s="32"/>
      <c r="G136" s="32"/>
      <c r="H136" s="17"/>
      <c r="I136" s="18"/>
    </row>
    <row r="137">
      <c r="C137" s="17"/>
      <c r="D137" s="17"/>
      <c r="E137" s="32"/>
      <c r="F137" s="32"/>
      <c r="G137" s="32"/>
      <c r="H137" s="17"/>
      <c r="I137" s="18"/>
    </row>
    <row r="138">
      <c r="C138" s="17"/>
      <c r="D138" s="17"/>
      <c r="E138" s="32"/>
      <c r="F138" s="32"/>
      <c r="G138" s="32"/>
      <c r="H138" s="17"/>
      <c r="I138" s="18"/>
    </row>
    <row r="139">
      <c r="C139" s="17"/>
      <c r="D139" s="17"/>
      <c r="E139" s="32"/>
      <c r="F139" s="32"/>
      <c r="G139" s="32"/>
      <c r="H139" s="17"/>
      <c r="I139" s="18"/>
    </row>
    <row r="140">
      <c r="C140" s="17"/>
      <c r="D140" s="17"/>
      <c r="E140" s="32"/>
      <c r="F140" s="32"/>
      <c r="G140" s="32"/>
      <c r="H140" s="17"/>
      <c r="I140" s="18"/>
    </row>
    <row r="141">
      <c r="C141" s="17"/>
      <c r="D141" s="17"/>
      <c r="E141" s="32"/>
      <c r="F141" s="32"/>
      <c r="G141" s="32"/>
      <c r="H141" s="17"/>
      <c r="I141" s="18"/>
    </row>
    <row r="142">
      <c r="C142" s="17"/>
      <c r="D142" s="17"/>
      <c r="E142" s="32"/>
      <c r="F142" s="32"/>
      <c r="G142" s="32"/>
      <c r="H142" s="17"/>
      <c r="I142" s="18"/>
    </row>
    <row r="143">
      <c r="C143" s="17"/>
      <c r="D143" s="17"/>
      <c r="E143" s="32"/>
      <c r="F143" s="32"/>
      <c r="G143" s="32"/>
      <c r="H143" s="17"/>
      <c r="I143" s="18"/>
    </row>
    <row r="144">
      <c r="C144" s="17"/>
      <c r="D144" s="17"/>
      <c r="E144" s="32"/>
      <c r="F144" s="32"/>
      <c r="G144" s="32"/>
      <c r="H144" s="17"/>
      <c r="I144" s="18"/>
    </row>
    <row r="145">
      <c r="C145" s="17"/>
      <c r="D145" s="17"/>
      <c r="E145" s="32"/>
      <c r="F145" s="32"/>
      <c r="G145" s="32"/>
      <c r="H145" s="17"/>
      <c r="I145" s="18"/>
    </row>
    <row r="146">
      <c r="C146" s="17"/>
      <c r="D146" s="17"/>
      <c r="E146" s="32"/>
      <c r="F146" s="32"/>
      <c r="G146" s="32"/>
      <c r="H146" s="17"/>
      <c r="I146" s="18"/>
    </row>
    <row r="147">
      <c r="C147" s="17"/>
      <c r="D147" s="17"/>
      <c r="E147" s="32"/>
      <c r="F147" s="32"/>
      <c r="G147" s="32"/>
      <c r="H147" s="17"/>
      <c r="I147" s="18"/>
    </row>
    <row r="148">
      <c r="C148" s="17"/>
      <c r="D148" s="17"/>
      <c r="E148" s="32"/>
      <c r="F148" s="32"/>
      <c r="G148" s="32"/>
      <c r="H148" s="17"/>
      <c r="I148" s="18"/>
    </row>
    <row r="149">
      <c r="C149" s="17"/>
      <c r="D149" s="17"/>
      <c r="E149" s="32"/>
      <c r="F149" s="32"/>
      <c r="G149" s="32"/>
      <c r="H149" s="17"/>
      <c r="I149" s="18"/>
    </row>
    <row r="150">
      <c r="C150" s="17"/>
      <c r="D150" s="17"/>
      <c r="E150" s="32"/>
      <c r="F150" s="32"/>
      <c r="G150" s="32"/>
      <c r="H150" s="17"/>
      <c r="I150" s="18"/>
    </row>
    <row r="151">
      <c r="C151" s="17"/>
      <c r="D151" s="17"/>
      <c r="E151" s="32"/>
      <c r="F151" s="32"/>
      <c r="G151" s="32"/>
      <c r="H151" s="17"/>
      <c r="I151" s="18"/>
    </row>
    <row r="152">
      <c r="C152" s="17"/>
      <c r="D152" s="17"/>
      <c r="E152" s="32"/>
      <c r="F152" s="32"/>
      <c r="G152" s="32"/>
      <c r="H152" s="17"/>
      <c r="I152" s="18"/>
    </row>
    <row r="153">
      <c r="C153" s="17"/>
      <c r="D153" s="17"/>
      <c r="E153" s="32"/>
      <c r="F153" s="32"/>
      <c r="G153" s="32"/>
      <c r="H153" s="17"/>
      <c r="I153" s="18"/>
    </row>
    <row r="154">
      <c r="C154" s="17"/>
      <c r="D154" s="17"/>
      <c r="E154" s="32"/>
      <c r="F154" s="32"/>
      <c r="G154" s="32"/>
      <c r="H154" s="17"/>
      <c r="I154" s="18"/>
    </row>
    <row r="155">
      <c r="C155" s="17"/>
      <c r="D155" s="17"/>
      <c r="E155" s="32"/>
      <c r="F155" s="32"/>
      <c r="G155" s="32"/>
      <c r="H155" s="17"/>
      <c r="I155" s="18"/>
    </row>
    <row r="156">
      <c r="C156" s="17"/>
      <c r="D156" s="17"/>
      <c r="E156" s="32"/>
      <c r="F156" s="32"/>
      <c r="G156" s="32"/>
      <c r="H156" s="17"/>
      <c r="I156" s="18"/>
    </row>
    <row r="157">
      <c r="C157" s="17"/>
      <c r="D157" s="17"/>
      <c r="E157" s="32"/>
      <c r="F157" s="32"/>
      <c r="G157" s="32"/>
      <c r="H157" s="17"/>
      <c r="I157" s="18"/>
    </row>
    <row r="158">
      <c r="C158" s="17"/>
      <c r="D158" s="17"/>
      <c r="E158" s="32"/>
      <c r="F158" s="32"/>
      <c r="G158" s="32"/>
      <c r="H158" s="17"/>
      <c r="I158" s="18"/>
    </row>
    <row r="159">
      <c r="C159" s="17"/>
      <c r="D159" s="17"/>
      <c r="E159" s="32"/>
      <c r="F159" s="32"/>
      <c r="G159" s="32"/>
      <c r="H159" s="17"/>
      <c r="I159" s="18"/>
    </row>
    <row r="160">
      <c r="C160" s="17"/>
      <c r="D160" s="17"/>
      <c r="E160" s="32"/>
      <c r="F160" s="32"/>
      <c r="G160" s="32"/>
      <c r="H160" s="17"/>
      <c r="I160" s="18"/>
    </row>
    <row r="161">
      <c r="C161" s="17"/>
      <c r="D161" s="17"/>
      <c r="E161" s="32"/>
      <c r="F161" s="32"/>
      <c r="G161" s="32"/>
      <c r="H161" s="17"/>
      <c r="I161" s="18"/>
    </row>
    <row r="162">
      <c r="C162" s="17"/>
      <c r="D162" s="17"/>
      <c r="E162" s="32"/>
      <c r="F162" s="32"/>
      <c r="G162" s="32"/>
      <c r="H162" s="17"/>
      <c r="I162" s="18"/>
    </row>
    <row r="163">
      <c r="C163" s="17"/>
      <c r="D163" s="17"/>
      <c r="E163" s="32"/>
      <c r="F163" s="32"/>
      <c r="G163" s="32"/>
      <c r="H163" s="17"/>
      <c r="I163" s="18"/>
    </row>
    <row r="164">
      <c r="C164" s="17"/>
      <c r="D164" s="17"/>
      <c r="E164" s="32"/>
      <c r="F164" s="32"/>
      <c r="G164" s="32"/>
      <c r="H164" s="17"/>
      <c r="I164" s="18"/>
    </row>
    <row r="165">
      <c r="C165" s="17"/>
      <c r="D165" s="17"/>
      <c r="E165" s="32"/>
      <c r="F165" s="32"/>
      <c r="G165" s="32"/>
      <c r="H165" s="17"/>
      <c r="I165" s="18"/>
    </row>
    <row r="166">
      <c r="C166" s="17"/>
      <c r="D166" s="17"/>
      <c r="E166" s="32"/>
      <c r="F166" s="32"/>
      <c r="G166" s="32"/>
      <c r="H166" s="17"/>
      <c r="I166" s="18"/>
    </row>
    <row r="167">
      <c r="C167" s="17"/>
      <c r="D167" s="17"/>
      <c r="E167" s="32"/>
      <c r="F167" s="32"/>
      <c r="G167" s="32"/>
      <c r="H167" s="17"/>
      <c r="I167" s="18"/>
    </row>
    <row r="168">
      <c r="C168" s="17"/>
      <c r="D168" s="17"/>
      <c r="E168" s="32"/>
      <c r="F168" s="32"/>
      <c r="G168" s="32"/>
      <c r="H168" s="17"/>
      <c r="I168" s="18"/>
    </row>
    <row r="169">
      <c r="C169" s="17"/>
      <c r="D169" s="17"/>
      <c r="E169" s="32"/>
      <c r="F169" s="32"/>
      <c r="G169" s="32"/>
      <c r="H169" s="17"/>
      <c r="I169" s="18"/>
    </row>
    <row r="170">
      <c r="C170" s="17"/>
      <c r="D170" s="17"/>
      <c r="E170" s="32"/>
      <c r="F170" s="32"/>
      <c r="G170" s="32"/>
      <c r="H170" s="17"/>
      <c r="I170" s="18"/>
    </row>
    <row r="171">
      <c r="C171" s="17"/>
      <c r="D171" s="17"/>
      <c r="E171" s="32"/>
      <c r="F171" s="32"/>
      <c r="G171" s="32"/>
      <c r="H171" s="17"/>
      <c r="I171" s="18"/>
    </row>
    <row r="172">
      <c r="C172" s="17"/>
      <c r="D172" s="17"/>
      <c r="E172" s="32"/>
      <c r="F172" s="32"/>
      <c r="G172" s="32"/>
      <c r="H172" s="17"/>
      <c r="I172" s="18"/>
    </row>
    <row r="173">
      <c r="C173" s="17"/>
      <c r="D173" s="17"/>
      <c r="E173" s="32"/>
      <c r="F173" s="32"/>
      <c r="G173" s="32"/>
      <c r="H173" s="17"/>
      <c r="I173" s="18"/>
    </row>
    <row r="174">
      <c r="C174" s="17"/>
      <c r="D174" s="17"/>
      <c r="E174" s="32"/>
      <c r="F174" s="32"/>
      <c r="G174" s="32"/>
      <c r="H174" s="17"/>
      <c r="I174" s="18"/>
    </row>
    <row r="175">
      <c r="C175" s="17"/>
      <c r="D175" s="17"/>
      <c r="E175" s="32"/>
      <c r="F175" s="32"/>
      <c r="G175" s="32"/>
      <c r="H175" s="17"/>
      <c r="I175" s="18"/>
    </row>
    <row r="176">
      <c r="C176" s="17"/>
      <c r="D176" s="17"/>
      <c r="E176" s="32"/>
      <c r="F176" s="32"/>
      <c r="G176" s="32"/>
      <c r="H176" s="17"/>
      <c r="I176" s="18"/>
    </row>
    <row r="177">
      <c r="C177" s="17"/>
      <c r="D177" s="17"/>
      <c r="E177" s="32"/>
      <c r="F177" s="32"/>
      <c r="G177" s="32"/>
      <c r="H177" s="17"/>
      <c r="I177" s="18"/>
    </row>
    <row r="178">
      <c r="C178" s="17"/>
      <c r="D178" s="17"/>
      <c r="E178" s="32"/>
      <c r="F178" s="32"/>
      <c r="G178" s="32"/>
      <c r="H178" s="17"/>
      <c r="I178" s="18"/>
    </row>
    <row r="179">
      <c r="C179" s="17"/>
      <c r="D179" s="17"/>
      <c r="E179" s="32"/>
      <c r="F179" s="32"/>
      <c r="G179" s="32"/>
      <c r="H179" s="17"/>
      <c r="I179" s="18"/>
    </row>
    <row r="180">
      <c r="C180" s="17"/>
      <c r="D180" s="17"/>
      <c r="E180" s="32"/>
      <c r="F180" s="32"/>
      <c r="G180" s="32"/>
      <c r="H180" s="17"/>
      <c r="I180" s="18"/>
    </row>
    <row r="181">
      <c r="C181" s="17"/>
      <c r="D181" s="17"/>
      <c r="E181" s="32"/>
      <c r="F181" s="32"/>
      <c r="G181" s="32"/>
      <c r="H181" s="17"/>
      <c r="I181" s="18"/>
    </row>
    <row r="182">
      <c r="C182" s="17"/>
      <c r="D182" s="17"/>
      <c r="E182" s="32"/>
      <c r="F182" s="32"/>
      <c r="G182" s="32"/>
      <c r="H182" s="17"/>
      <c r="I182" s="18"/>
    </row>
    <row r="183">
      <c r="C183" s="17"/>
      <c r="D183" s="17"/>
      <c r="E183" s="32"/>
      <c r="F183" s="32"/>
      <c r="G183" s="32"/>
      <c r="H183" s="17"/>
      <c r="I183" s="18"/>
    </row>
    <row r="184">
      <c r="C184" s="17"/>
      <c r="D184" s="17"/>
      <c r="E184" s="32"/>
      <c r="F184" s="32"/>
      <c r="G184" s="32"/>
      <c r="H184" s="17"/>
      <c r="I184" s="18"/>
    </row>
    <row r="185">
      <c r="C185" s="17"/>
      <c r="D185" s="17"/>
      <c r="E185" s="32"/>
      <c r="F185" s="32"/>
      <c r="G185" s="32"/>
      <c r="H185" s="17"/>
      <c r="I185" s="18"/>
    </row>
    <row r="186">
      <c r="C186" s="17"/>
      <c r="D186" s="17"/>
      <c r="E186" s="32"/>
      <c r="F186" s="32"/>
      <c r="G186" s="32"/>
      <c r="H186" s="17"/>
      <c r="I186" s="18"/>
    </row>
    <row r="187">
      <c r="C187" s="17"/>
      <c r="D187" s="17"/>
      <c r="E187" s="32"/>
      <c r="F187" s="32"/>
      <c r="G187" s="32"/>
      <c r="H187" s="17"/>
      <c r="I187" s="18"/>
    </row>
    <row r="188">
      <c r="C188" s="17"/>
      <c r="D188" s="17"/>
      <c r="E188" s="32"/>
      <c r="F188" s="32"/>
      <c r="G188" s="32"/>
      <c r="H188" s="17"/>
      <c r="I188" s="18"/>
    </row>
    <row r="189">
      <c r="C189" s="17"/>
      <c r="D189" s="17"/>
      <c r="E189" s="32"/>
      <c r="F189" s="32"/>
      <c r="G189" s="32"/>
      <c r="H189" s="17"/>
      <c r="I189" s="18"/>
    </row>
    <row r="190">
      <c r="C190" s="17"/>
      <c r="D190" s="17"/>
      <c r="E190" s="32"/>
      <c r="F190" s="32"/>
      <c r="G190" s="32"/>
      <c r="H190" s="17"/>
      <c r="I190" s="18"/>
    </row>
    <row r="191">
      <c r="C191" s="17"/>
      <c r="D191" s="17"/>
      <c r="E191" s="32"/>
      <c r="F191" s="32"/>
      <c r="G191" s="32"/>
      <c r="H191" s="17"/>
      <c r="I191" s="18"/>
    </row>
    <row r="192">
      <c r="C192" s="17"/>
      <c r="D192" s="17"/>
      <c r="E192" s="32"/>
      <c r="F192" s="32"/>
      <c r="G192" s="32"/>
      <c r="H192" s="17"/>
      <c r="I192" s="18"/>
    </row>
    <row r="193">
      <c r="C193" s="17"/>
      <c r="D193" s="17"/>
      <c r="E193" s="32"/>
      <c r="F193" s="32"/>
      <c r="G193" s="32"/>
      <c r="H193" s="17"/>
      <c r="I193" s="18"/>
    </row>
    <row r="194">
      <c r="C194" s="17"/>
      <c r="D194" s="17"/>
      <c r="E194" s="32"/>
      <c r="F194" s="32"/>
      <c r="G194" s="32"/>
      <c r="H194" s="17"/>
      <c r="I194" s="18"/>
    </row>
    <row r="195">
      <c r="C195" s="17"/>
      <c r="D195" s="17"/>
      <c r="E195" s="32"/>
      <c r="F195" s="32"/>
      <c r="G195" s="32"/>
      <c r="H195" s="17"/>
      <c r="I195" s="18"/>
    </row>
    <row r="196">
      <c r="C196" s="17"/>
      <c r="D196" s="17"/>
      <c r="E196" s="32"/>
      <c r="F196" s="32"/>
      <c r="G196" s="32"/>
      <c r="H196" s="17"/>
      <c r="I196" s="18"/>
    </row>
    <row r="197">
      <c r="C197" s="17"/>
      <c r="D197" s="17"/>
      <c r="E197" s="32"/>
      <c r="F197" s="32"/>
      <c r="G197" s="32"/>
      <c r="H197" s="17"/>
      <c r="I197" s="18"/>
    </row>
    <row r="198">
      <c r="C198" s="17"/>
      <c r="D198" s="17"/>
      <c r="E198" s="32"/>
      <c r="F198" s="32"/>
      <c r="G198" s="32"/>
      <c r="H198" s="17"/>
      <c r="I198" s="18"/>
    </row>
    <row r="199">
      <c r="C199" s="17"/>
      <c r="D199" s="17"/>
      <c r="E199" s="32"/>
      <c r="F199" s="32"/>
      <c r="G199" s="32"/>
      <c r="H199" s="17"/>
      <c r="I199" s="18"/>
    </row>
    <row r="200">
      <c r="C200" s="17"/>
      <c r="D200" s="17"/>
      <c r="E200" s="32"/>
      <c r="F200" s="32"/>
      <c r="G200" s="32"/>
      <c r="H200" s="17"/>
      <c r="I200" s="18"/>
    </row>
    <row r="201">
      <c r="C201" s="17"/>
      <c r="D201" s="17"/>
      <c r="E201" s="32"/>
      <c r="F201" s="32"/>
      <c r="G201" s="32"/>
      <c r="H201" s="17"/>
      <c r="I201" s="18"/>
    </row>
    <row r="202">
      <c r="C202" s="17"/>
      <c r="D202" s="17"/>
      <c r="E202" s="32"/>
      <c r="F202" s="32"/>
      <c r="G202" s="32"/>
      <c r="H202" s="17"/>
      <c r="I202" s="18"/>
    </row>
    <row r="203">
      <c r="C203" s="17"/>
      <c r="D203" s="17"/>
      <c r="E203" s="32"/>
      <c r="F203" s="32"/>
      <c r="G203" s="32"/>
      <c r="H203" s="17"/>
      <c r="I203" s="18"/>
    </row>
    <row r="204">
      <c r="C204" s="17"/>
      <c r="D204" s="17"/>
      <c r="E204" s="32"/>
      <c r="F204" s="32"/>
      <c r="G204" s="32"/>
      <c r="H204" s="17"/>
      <c r="I204" s="18"/>
    </row>
    <row r="205">
      <c r="C205" s="17"/>
      <c r="D205" s="17"/>
      <c r="E205" s="32"/>
      <c r="F205" s="32"/>
      <c r="G205" s="32"/>
      <c r="H205" s="17"/>
      <c r="I205" s="18"/>
    </row>
    <row r="206">
      <c r="C206" s="17"/>
      <c r="D206" s="17"/>
      <c r="E206" s="32"/>
      <c r="F206" s="32"/>
      <c r="G206" s="32"/>
      <c r="H206" s="17"/>
      <c r="I206" s="18"/>
    </row>
    <row r="207">
      <c r="C207" s="17"/>
      <c r="D207" s="17"/>
      <c r="E207" s="32"/>
      <c r="F207" s="32"/>
      <c r="G207" s="32"/>
      <c r="H207" s="17"/>
      <c r="I207" s="18"/>
    </row>
    <row r="208">
      <c r="C208" s="17"/>
      <c r="D208" s="17"/>
      <c r="E208" s="32"/>
      <c r="F208" s="32"/>
      <c r="G208" s="32"/>
      <c r="H208" s="17"/>
      <c r="I208" s="18"/>
    </row>
    <row r="209">
      <c r="C209" s="17"/>
      <c r="D209" s="17"/>
      <c r="E209" s="32"/>
      <c r="F209" s="32"/>
      <c r="G209" s="32"/>
      <c r="H209" s="17"/>
      <c r="I209" s="18"/>
    </row>
    <row r="210">
      <c r="C210" s="17"/>
      <c r="D210" s="17"/>
      <c r="E210" s="32"/>
      <c r="F210" s="32"/>
      <c r="G210" s="32"/>
      <c r="H210" s="17"/>
      <c r="I210" s="18"/>
    </row>
    <row r="211">
      <c r="C211" s="17"/>
      <c r="D211" s="17"/>
      <c r="E211" s="32"/>
      <c r="F211" s="32"/>
      <c r="G211" s="32"/>
      <c r="H211" s="17"/>
      <c r="I211" s="18"/>
    </row>
    <row r="212">
      <c r="C212" s="17"/>
      <c r="D212" s="17"/>
      <c r="E212" s="32"/>
      <c r="F212" s="32"/>
      <c r="G212" s="32"/>
      <c r="H212" s="17"/>
      <c r="I212" s="18"/>
    </row>
    <row r="213">
      <c r="C213" s="17"/>
      <c r="D213" s="17"/>
      <c r="E213" s="32"/>
      <c r="F213" s="32"/>
      <c r="G213" s="32"/>
      <c r="H213" s="17"/>
      <c r="I213" s="18"/>
    </row>
    <row r="214">
      <c r="C214" s="17"/>
      <c r="D214" s="17"/>
      <c r="E214" s="32"/>
      <c r="F214" s="32"/>
      <c r="G214" s="32"/>
      <c r="H214" s="17"/>
      <c r="I214" s="18"/>
    </row>
    <row r="215">
      <c r="C215" s="17"/>
      <c r="D215" s="17"/>
      <c r="E215" s="32"/>
      <c r="F215" s="32"/>
      <c r="G215" s="32"/>
      <c r="H215" s="17"/>
      <c r="I215" s="18"/>
    </row>
    <row r="216">
      <c r="C216" s="17"/>
      <c r="D216" s="17"/>
      <c r="E216" s="32"/>
      <c r="F216" s="32"/>
      <c r="G216" s="32"/>
      <c r="H216" s="17"/>
      <c r="I216" s="18"/>
    </row>
    <row r="217">
      <c r="C217" s="17"/>
      <c r="D217" s="17"/>
      <c r="E217" s="32"/>
      <c r="F217" s="32"/>
      <c r="G217" s="32"/>
      <c r="H217" s="17"/>
      <c r="I217" s="18"/>
    </row>
    <row r="218">
      <c r="C218" s="17"/>
      <c r="D218" s="17"/>
      <c r="E218" s="32"/>
      <c r="F218" s="32"/>
      <c r="G218" s="32"/>
      <c r="H218" s="17"/>
      <c r="I218" s="18"/>
    </row>
    <row r="219">
      <c r="C219" s="17"/>
      <c r="D219" s="17"/>
      <c r="E219" s="32"/>
      <c r="F219" s="32"/>
      <c r="G219" s="32"/>
      <c r="H219" s="17"/>
      <c r="I219" s="18"/>
    </row>
    <row r="220">
      <c r="C220" s="17"/>
      <c r="D220" s="17"/>
      <c r="E220" s="32"/>
      <c r="F220" s="32"/>
      <c r="G220" s="32"/>
      <c r="H220" s="17"/>
      <c r="I220" s="18"/>
    </row>
    <row r="221">
      <c r="C221" s="17"/>
      <c r="D221" s="17"/>
      <c r="E221" s="32"/>
      <c r="F221" s="32"/>
      <c r="G221" s="32"/>
      <c r="H221" s="17"/>
      <c r="I221" s="18"/>
    </row>
    <row r="222">
      <c r="C222" s="17"/>
      <c r="D222" s="17"/>
      <c r="E222" s="32"/>
      <c r="F222" s="32"/>
      <c r="G222" s="32"/>
      <c r="H222" s="17"/>
      <c r="I222" s="18"/>
    </row>
    <row r="223">
      <c r="C223" s="17"/>
      <c r="D223" s="17"/>
      <c r="E223" s="32"/>
      <c r="F223" s="32"/>
      <c r="G223" s="32"/>
      <c r="H223" s="17"/>
      <c r="I223" s="18"/>
    </row>
    <row r="224">
      <c r="C224" s="17"/>
      <c r="D224" s="17"/>
      <c r="E224" s="32"/>
      <c r="F224" s="32"/>
      <c r="G224" s="32"/>
      <c r="H224" s="17"/>
      <c r="I224" s="18"/>
    </row>
    <row r="225">
      <c r="C225" s="17"/>
      <c r="D225" s="17"/>
      <c r="E225" s="32"/>
      <c r="F225" s="32"/>
      <c r="G225" s="32"/>
      <c r="H225" s="17"/>
      <c r="I225" s="18"/>
    </row>
    <row r="226">
      <c r="C226" s="17"/>
      <c r="D226" s="17"/>
      <c r="E226" s="32"/>
      <c r="F226" s="32"/>
      <c r="G226" s="32"/>
      <c r="H226" s="17"/>
      <c r="I226" s="18"/>
    </row>
    <row r="227">
      <c r="C227" s="17"/>
      <c r="D227" s="17"/>
      <c r="E227" s="32"/>
      <c r="F227" s="32"/>
      <c r="G227" s="32"/>
      <c r="H227" s="17"/>
      <c r="I227" s="18"/>
    </row>
    <row r="228">
      <c r="C228" s="17"/>
      <c r="D228" s="17"/>
      <c r="E228" s="32"/>
      <c r="F228" s="32"/>
      <c r="G228" s="32"/>
      <c r="H228" s="17"/>
      <c r="I228" s="18"/>
    </row>
    <row r="229">
      <c r="C229" s="17"/>
      <c r="D229" s="17"/>
      <c r="E229" s="32"/>
      <c r="F229" s="32"/>
      <c r="G229" s="32"/>
      <c r="H229" s="17"/>
      <c r="I229" s="18"/>
    </row>
    <row r="230">
      <c r="C230" s="17"/>
      <c r="D230" s="17"/>
      <c r="E230" s="32"/>
      <c r="F230" s="32"/>
      <c r="G230" s="32"/>
      <c r="H230" s="17"/>
      <c r="I230" s="18"/>
    </row>
    <row r="231">
      <c r="C231" s="17"/>
      <c r="D231" s="17"/>
      <c r="E231" s="32"/>
      <c r="F231" s="32"/>
      <c r="G231" s="32"/>
      <c r="H231" s="17"/>
      <c r="I231" s="18"/>
    </row>
    <row r="232">
      <c r="C232" s="17"/>
      <c r="D232" s="17"/>
      <c r="E232" s="32"/>
      <c r="F232" s="32"/>
      <c r="G232" s="32"/>
      <c r="H232" s="17"/>
      <c r="I232" s="18"/>
    </row>
    <row r="233">
      <c r="C233" s="17"/>
      <c r="D233" s="17"/>
      <c r="E233" s="32"/>
      <c r="F233" s="32"/>
      <c r="G233" s="32"/>
      <c r="H233" s="17"/>
      <c r="I233" s="18"/>
    </row>
    <row r="234">
      <c r="C234" s="17"/>
      <c r="D234" s="17"/>
      <c r="E234" s="32"/>
      <c r="F234" s="32"/>
      <c r="G234" s="32"/>
      <c r="H234" s="17"/>
      <c r="I234" s="18"/>
    </row>
    <row r="235">
      <c r="C235" s="17"/>
      <c r="D235" s="17"/>
      <c r="E235" s="32"/>
      <c r="F235" s="32"/>
      <c r="G235" s="32"/>
      <c r="H235" s="17"/>
      <c r="I235" s="18"/>
    </row>
    <row r="236">
      <c r="C236" s="17"/>
      <c r="D236" s="17"/>
      <c r="E236" s="32"/>
      <c r="F236" s="32"/>
      <c r="G236" s="32"/>
      <c r="H236" s="17"/>
      <c r="I236" s="18"/>
    </row>
    <row r="237">
      <c r="C237" s="17"/>
      <c r="D237" s="17"/>
      <c r="E237" s="32"/>
      <c r="F237" s="32"/>
      <c r="G237" s="32"/>
      <c r="H237" s="17"/>
      <c r="I237" s="18"/>
    </row>
    <row r="238">
      <c r="C238" s="17"/>
      <c r="D238" s="17"/>
      <c r="E238" s="32"/>
      <c r="F238" s="32"/>
      <c r="G238" s="32"/>
      <c r="H238" s="17"/>
      <c r="I238" s="18"/>
    </row>
    <row r="239">
      <c r="C239" s="17"/>
      <c r="D239" s="17"/>
      <c r="E239" s="32"/>
      <c r="F239" s="32"/>
      <c r="G239" s="32"/>
      <c r="H239" s="17"/>
      <c r="I239" s="18"/>
    </row>
    <row r="240">
      <c r="C240" s="17"/>
      <c r="D240" s="17"/>
      <c r="E240" s="32"/>
      <c r="F240" s="32"/>
      <c r="G240" s="32"/>
      <c r="H240" s="17"/>
      <c r="I240" s="18"/>
    </row>
    <row r="241">
      <c r="C241" s="17"/>
      <c r="D241" s="17"/>
      <c r="E241" s="32"/>
      <c r="F241" s="32"/>
      <c r="G241" s="32"/>
      <c r="H241" s="17"/>
      <c r="I241" s="18"/>
    </row>
    <row r="242">
      <c r="C242" s="17"/>
      <c r="D242" s="17"/>
      <c r="E242" s="32"/>
      <c r="F242" s="32"/>
      <c r="G242" s="32"/>
      <c r="H242" s="17"/>
      <c r="I242" s="18"/>
    </row>
    <row r="243">
      <c r="C243" s="17"/>
      <c r="D243" s="17"/>
      <c r="E243" s="32"/>
      <c r="F243" s="32"/>
      <c r="G243" s="32"/>
      <c r="H243" s="17"/>
      <c r="I243" s="18"/>
    </row>
    <row r="244">
      <c r="C244" s="17"/>
      <c r="D244" s="17"/>
      <c r="E244" s="32"/>
      <c r="F244" s="32"/>
      <c r="G244" s="32"/>
      <c r="H244" s="17"/>
      <c r="I244" s="18"/>
    </row>
    <row r="245">
      <c r="C245" s="17"/>
      <c r="D245" s="17"/>
      <c r="E245" s="32"/>
      <c r="F245" s="32"/>
      <c r="G245" s="32"/>
      <c r="H245" s="17"/>
      <c r="I245" s="18"/>
    </row>
    <row r="246">
      <c r="C246" s="17"/>
      <c r="D246" s="17"/>
      <c r="E246" s="32"/>
      <c r="F246" s="32"/>
      <c r="G246" s="32"/>
      <c r="H246" s="17"/>
      <c r="I246" s="18"/>
    </row>
    <row r="247">
      <c r="C247" s="17"/>
      <c r="D247" s="17"/>
      <c r="E247" s="32"/>
      <c r="F247" s="32"/>
      <c r="G247" s="32"/>
      <c r="H247" s="17"/>
      <c r="I247" s="18"/>
    </row>
    <row r="248">
      <c r="C248" s="17"/>
      <c r="D248" s="17"/>
      <c r="E248" s="32"/>
      <c r="F248" s="32"/>
      <c r="G248" s="32"/>
      <c r="H248" s="17"/>
      <c r="I248" s="18"/>
    </row>
    <row r="249">
      <c r="C249" s="17"/>
      <c r="D249" s="17"/>
      <c r="E249" s="32"/>
      <c r="F249" s="32"/>
      <c r="G249" s="32"/>
      <c r="H249" s="17"/>
      <c r="I249" s="18"/>
    </row>
    <row r="250">
      <c r="C250" s="17"/>
      <c r="D250" s="17"/>
      <c r="E250" s="32"/>
      <c r="F250" s="32"/>
      <c r="G250" s="32"/>
      <c r="H250" s="17"/>
      <c r="I250" s="18"/>
    </row>
    <row r="251">
      <c r="C251" s="17"/>
      <c r="D251" s="17"/>
      <c r="E251" s="32"/>
      <c r="F251" s="32"/>
      <c r="G251" s="32"/>
      <c r="H251" s="17"/>
      <c r="I251" s="18"/>
    </row>
    <row r="252">
      <c r="C252" s="17"/>
      <c r="D252" s="17"/>
      <c r="E252" s="32"/>
      <c r="F252" s="32"/>
      <c r="G252" s="32"/>
      <c r="H252" s="17"/>
      <c r="I252" s="18"/>
    </row>
    <row r="253">
      <c r="C253" s="17"/>
      <c r="D253" s="17"/>
      <c r="E253" s="32"/>
      <c r="F253" s="32"/>
      <c r="G253" s="32"/>
      <c r="H253" s="17"/>
      <c r="I253" s="18"/>
    </row>
    <row r="254">
      <c r="C254" s="17"/>
      <c r="D254" s="17"/>
      <c r="E254" s="32"/>
      <c r="F254" s="32"/>
      <c r="G254" s="32"/>
      <c r="H254" s="17"/>
      <c r="I254" s="18"/>
    </row>
    <row r="255">
      <c r="C255" s="17"/>
      <c r="D255" s="17"/>
      <c r="E255" s="32"/>
      <c r="F255" s="32"/>
      <c r="G255" s="32"/>
      <c r="H255" s="17"/>
      <c r="I255" s="18"/>
    </row>
    <row r="256">
      <c r="C256" s="17"/>
      <c r="D256" s="17"/>
      <c r="E256" s="32"/>
      <c r="F256" s="32"/>
      <c r="G256" s="32"/>
      <c r="H256" s="17"/>
      <c r="I256" s="18"/>
    </row>
    <row r="257">
      <c r="C257" s="17"/>
      <c r="D257" s="17"/>
      <c r="E257" s="32"/>
      <c r="F257" s="32"/>
      <c r="G257" s="32"/>
      <c r="H257" s="17"/>
      <c r="I257" s="18"/>
    </row>
    <row r="258">
      <c r="C258" s="17"/>
      <c r="D258" s="17"/>
      <c r="E258" s="32"/>
      <c r="F258" s="32"/>
      <c r="G258" s="32"/>
      <c r="H258" s="17"/>
      <c r="I258" s="18"/>
    </row>
    <row r="259">
      <c r="C259" s="17"/>
      <c r="D259" s="17"/>
      <c r="E259" s="32"/>
      <c r="F259" s="32"/>
      <c r="G259" s="32"/>
      <c r="H259" s="17"/>
      <c r="I259" s="18"/>
    </row>
    <row r="260">
      <c r="C260" s="17"/>
      <c r="D260" s="17"/>
      <c r="E260" s="32"/>
      <c r="F260" s="32"/>
      <c r="G260" s="32"/>
      <c r="H260" s="17"/>
      <c r="I260" s="18"/>
    </row>
    <row r="261">
      <c r="C261" s="17"/>
      <c r="D261" s="17"/>
      <c r="E261" s="32"/>
      <c r="F261" s="32"/>
      <c r="G261" s="32"/>
      <c r="H261" s="17"/>
      <c r="I261" s="18"/>
    </row>
    <row r="262">
      <c r="C262" s="17"/>
      <c r="D262" s="17"/>
      <c r="E262" s="32"/>
      <c r="F262" s="32"/>
      <c r="G262" s="32"/>
      <c r="H262" s="17"/>
      <c r="I262" s="18"/>
    </row>
    <row r="263">
      <c r="C263" s="17"/>
      <c r="D263" s="17"/>
      <c r="E263" s="32"/>
      <c r="F263" s="32"/>
      <c r="G263" s="32"/>
      <c r="H263" s="17"/>
      <c r="I263" s="18"/>
    </row>
    <row r="264">
      <c r="C264" s="17"/>
      <c r="D264" s="17"/>
      <c r="E264" s="32"/>
      <c r="F264" s="32"/>
      <c r="G264" s="32"/>
      <c r="H264" s="17"/>
      <c r="I264" s="18"/>
    </row>
    <row r="265">
      <c r="C265" s="17"/>
      <c r="D265" s="17"/>
      <c r="E265" s="32"/>
      <c r="F265" s="32"/>
      <c r="G265" s="32"/>
      <c r="H265" s="17"/>
      <c r="I265" s="18"/>
    </row>
    <row r="266">
      <c r="C266" s="17"/>
      <c r="D266" s="17"/>
      <c r="E266" s="32"/>
      <c r="F266" s="32"/>
      <c r="G266" s="32"/>
      <c r="H266" s="17"/>
      <c r="I266" s="18"/>
    </row>
    <row r="267">
      <c r="C267" s="17"/>
      <c r="D267" s="17"/>
      <c r="E267" s="32"/>
      <c r="F267" s="32"/>
      <c r="G267" s="32"/>
      <c r="H267" s="17"/>
      <c r="I267" s="18"/>
    </row>
    <row r="268">
      <c r="C268" s="17"/>
      <c r="D268" s="17"/>
      <c r="E268" s="32"/>
      <c r="F268" s="32"/>
      <c r="G268" s="32"/>
      <c r="H268" s="17"/>
      <c r="I268" s="18"/>
    </row>
    <row r="269">
      <c r="C269" s="17"/>
      <c r="D269" s="17"/>
      <c r="E269" s="32"/>
      <c r="F269" s="32"/>
      <c r="G269" s="32"/>
      <c r="H269" s="17"/>
      <c r="I269" s="18"/>
    </row>
    <row r="270">
      <c r="C270" s="17"/>
      <c r="D270" s="17"/>
      <c r="E270" s="32"/>
      <c r="F270" s="32"/>
      <c r="G270" s="32"/>
      <c r="H270" s="17"/>
      <c r="I270" s="18"/>
    </row>
    <row r="271">
      <c r="C271" s="17"/>
      <c r="D271" s="17"/>
      <c r="E271" s="32"/>
      <c r="F271" s="32"/>
      <c r="G271" s="32"/>
      <c r="H271" s="17"/>
      <c r="I271" s="18"/>
    </row>
    <row r="272">
      <c r="C272" s="17"/>
      <c r="D272" s="17"/>
      <c r="E272" s="32"/>
      <c r="F272" s="32"/>
      <c r="G272" s="32"/>
      <c r="H272" s="17"/>
      <c r="I272" s="18"/>
    </row>
    <row r="273">
      <c r="C273" s="17"/>
      <c r="D273" s="17"/>
      <c r="E273" s="32"/>
      <c r="F273" s="32"/>
      <c r="G273" s="32"/>
      <c r="H273" s="17"/>
      <c r="I273" s="18"/>
    </row>
    <row r="274">
      <c r="C274" s="17"/>
      <c r="D274" s="17"/>
      <c r="E274" s="32"/>
      <c r="F274" s="32"/>
      <c r="G274" s="32"/>
      <c r="H274" s="17"/>
      <c r="I274" s="18"/>
    </row>
    <row r="275">
      <c r="C275" s="17"/>
      <c r="D275" s="17"/>
      <c r="E275" s="32"/>
      <c r="F275" s="32"/>
      <c r="G275" s="32"/>
      <c r="H275" s="17"/>
      <c r="I275" s="18"/>
    </row>
    <row r="276">
      <c r="C276" s="17"/>
      <c r="D276" s="17"/>
      <c r="E276" s="32"/>
      <c r="F276" s="32"/>
      <c r="G276" s="32"/>
      <c r="H276" s="17"/>
      <c r="I276" s="18"/>
    </row>
    <row r="277">
      <c r="C277" s="17"/>
      <c r="D277" s="17"/>
      <c r="E277" s="32"/>
      <c r="F277" s="32"/>
      <c r="G277" s="32"/>
      <c r="H277" s="17"/>
      <c r="I277" s="18"/>
    </row>
    <row r="278">
      <c r="C278" s="17"/>
      <c r="D278" s="17"/>
      <c r="E278" s="32"/>
      <c r="F278" s="32"/>
      <c r="G278" s="32"/>
      <c r="H278" s="17"/>
      <c r="I278" s="18"/>
    </row>
    <row r="279">
      <c r="C279" s="17"/>
      <c r="D279" s="17"/>
      <c r="E279" s="32"/>
      <c r="F279" s="32"/>
      <c r="G279" s="32"/>
      <c r="H279" s="17"/>
      <c r="I279" s="18"/>
    </row>
    <row r="280">
      <c r="C280" s="17"/>
      <c r="D280" s="17"/>
      <c r="E280" s="32"/>
      <c r="F280" s="32"/>
      <c r="G280" s="32"/>
      <c r="H280" s="17"/>
      <c r="I280" s="18"/>
    </row>
    <row r="281">
      <c r="C281" s="17"/>
      <c r="D281" s="17"/>
      <c r="E281" s="32"/>
      <c r="F281" s="32"/>
      <c r="G281" s="32"/>
      <c r="H281" s="17"/>
      <c r="I281" s="18"/>
    </row>
    <row r="282">
      <c r="C282" s="17"/>
      <c r="D282" s="17"/>
      <c r="E282" s="32"/>
      <c r="F282" s="32"/>
      <c r="G282" s="32"/>
      <c r="H282" s="17"/>
      <c r="I282" s="18"/>
    </row>
    <row r="283">
      <c r="C283" s="17"/>
      <c r="D283" s="17"/>
      <c r="E283" s="32"/>
      <c r="F283" s="32"/>
      <c r="G283" s="32"/>
      <c r="H283" s="17"/>
      <c r="I283" s="18"/>
    </row>
    <row r="284">
      <c r="C284" s="17"/>
      <c r="D284" s="17"/>
      <c r="E284" s="32"/>
      <c r="F284" s="32"/>
      <c r="G284" s="32"/>
      <c r="H284" s="17"/>
      <c r="I284" s="18"/>
    </row>
    <row r="285">
      <c r="C285" s="17"/>
      <c r="D285" s="17"/>
      <c r="E285" s="32"/>
      <c r="F285" s="32"/>
      <c r="G285" s="32"/>
      <c r="H285" s="17"/>
      <c r="I285" s="18"/>
    </row>
    <row r="286">
      <c r="C286" s="17"/>
      <c r="D286" s="17"/>
      <c r="E286" s="32"/>
      <c r="F286" s="32"/>
      <c r="G286" s="32"/>
      <c r="H286" s="17"/>
      <c r="I286" s="18"/>
    </row>
    <row r="287">
      <c r="C287" s="17"/>
      <c r="D287" s="17"/>
      <c r="E287" s="32"/>
      <c r="F287" s="32"/>
      <c r="G287" s="32"/>
      <c r="H287" s="17"/>
      <c r="I287" s="18"/>
    </row>
    <row r="288">
      <c r="C288" s="17"/>
      <c r="D288" s="17"/>
      <c r="E288" s="32"/>
      <c r="F288" s="32"/>
      <c r="G288" s="32"/>
      <c r="H288" s="17"/>
      <c r="I288" s="18"/>
    </row>
    <row r="289">
      <c r="C289" s="17"/>
      <c r="D289" s="17"/>
      <c r="E289" s="32"/>
      <c r="F289" s="32"/>
      <c r="G289" s="32"/>
      <c r="H289" s="17"/>
      <c r="I289" s="18"/>
    </row>
    <row r="290">
      <c r="C290" s="17"/>
      <c r="D290" s="17"/>
      <c r="E290" s="32"/>
      <c r="F290" s="32"/>
      <c r="G290" s="32"/>
      <c r="H290" s="17"/>
      <c r="I290" s="18"/>
    </row>
    <row r="291">
      <c r="C291" s="17"/>
      <c r="D291" s="17"/>
      <c r="E291" s="32"/>
      <c r="F291" s="32"/>
      <c r="G291" s="32"/>
      <c r="H291" s="17"/>
      <c r="I291" s="18"/>
    </row>
    <row r="292">
      <c r="C292" s="17"/>
      <c r="D292" s="17"/>
      <c r="E292" s="32"/>
      <c r="F292" s="32"/>
      <c r="G292" s="32"/>
      <c r="H292" s="17"/>
      <c r="I292" s="18"/>
    </row>
    <row r="293">
      <c r="C293" s="17"/>
      <c r="D293" s="17"/>
      <c r="E293" s="32"/>
      <c r="F293" s="32"/>
      <c r="G293" s="32"/>
      <c r="H293" s="17"/>
      <c r="I293" s="18"/>
    </row>
    <row r="294">
      <c r="C294" s="17"/>
      <c r="D294" s="17"/>
      <c r="E294" s="32"/>
      <c r="F294" s="32"/>
      <c r="G294" s="32"/>
      <c r="H294" s="17"/>
      <c r="I294" s="18"/>
    </row>
    <row r="295">
      <c r="C295" s="17"/>
      <c r="D295" s="17"/>
      <c r="E295" s="32"/>
      <c r="F295" s="32"/>
      <c r="G295" s="32"/>
      <c r="H295" s="17"/>
      <c r="I295" s="18"/>
    </row>
    <row r="296">
      <c r="C296" s="17"/>
      <c r="D296" s="17"/>
      <c r="E296" s="32"/>
      <c r="F296" s="32"/>
      <c r="G296" s="32"/>
      <c r="H296" s="17"/>
      <c r="I296" s="18"/>
    </row>
    <row r="297">
      <c r="C297" s="17"/>
      <c r="D297" s="17"/>
      <c r="E297" s="32"/>
      <c r="F297" s="32"/>
      <c r="G297" s="32"/>
      <c r="H297" s="17"/>
      <c r="I297" s="18"/>
    </row>
    <row r="298">
      <c r="C298" s="17"/>
      <c r="D298" s="17"/>
      <c r="E298" s="32"/>
      <c r="F298" s="32"/>
      <c r="G298" s="32"/>
      <c r="H298" s="17"/>
      <c r="I298" s="18"/>
    </row>
    <row r="299">
      <c r="C299" s="17"/>
      <c r="D299" s="17"/>
      <c r="E299" s="32"/>
      <c r="F299" s="32"/>
      <c r="G299" s="32"/>
      <c r="H299" s="17"/>
      <c r="I299" s="18"/>
    </row>
    <row r="300">
      <c r="C300" s="17"/>
      <c r="D300" s="17"/>
      <c r="E300" s="32"/>
      <c r="F300" s="32"/>
      <c r="G300" s="32"/>
      <c r="H300" s="17"/>
      <c r="I300" s="18"/>
    </row>
    <row r="301">
      <c r="C301" s="17"/>
      <c r="D301" s="17"/>
      <c r="E301" s="32"/>
      <c r="F301" s="32"/>
      <c r="G301" s="32"/>
      <c r="H301" s="17"/>
      <c r="I301" s="18"/>
    </row>
    <row r="302">
      <c r="C302" s="17"/>
      <c r="D302" s="17"/>
      <c r="E302" s="32"/>
      <c r="F302" s="32"/>
      <c r="G302" s="32"/>
      <c r="H302" s="17"/>
      <c r="I302" s="18"/>
    </row>
    <row r="303">
      <c r="C303" s="17"/>
      <c r="D303" s="17"/>
      <c r="E303" s="32"/>
      <c r="F303" s="32"/>
      <c r="G303" s="32"/>
      <c r="H303" s="17"/>
      <c r="I303" s="18"/>
    </row>
    <row r="304">
      <c r="C304" s="17"/>
      <c r="D304" s="17"/>
      <c r="E304" s="32"/>
      <c r="F304" s="32"/>
      <c r="G304" s="32"/>
      <c r="H304" s="17"/>
      <c r="I304" s="18"/>
    </row>
    <row r="305">
      <c r="C305" s="17"/>
      <c r="D305" s="17"/>
      <c r="E305" s="32"/>
      <c r="F305" s="32"/>
      <c r="G305" s="32"/>
      <c r="H305" s="17"/>
      <c r="I305" s="18"/>
    </row>
    <row r="306">
      <c r="C306" s="17"/>
      <c r="D306" s="17"/>
      <c r="E306" s="32"/>
      <c r="F306" s="32"/>
      <c r="G306" s="32"/>
      <c r="H306" s="17"/>
      <c r="I306" s="18"/>
    </row>
    <row r="307">
      <c r="C307" s="17"/>
      <c r="D307" s="17"/>
      <c r="E307" s="32"/>
      <c r="F307" s="32"/>
      <c r="G307" s="32"/>
      <c r="H307" s="17"/>
      <c r="I307" s="18"/>
    </row>
    <row r="308">
      <c r="C308" s="17"/>
      <c r="D308" s="17"/>
      <c r="E308" s="32"/>
      <c r="F308" s="32"/>
      <c r="G308" s="32"/>
      <c r="H308" s="17"/>
      <c r="I308" s="18"/>
    </row>
    <row r="309">
      <c r="C309" s="17"/>
      <c r="D309" s="17"/>
      <c r="E309" s="32"/>
      <c r="F309" s="32"/>
      <c r="G309" s="32"/>
      <c r="H309" s="17"/>
      <c r="I309" s="18"/>
    </row>
    <row r="310">
      <c r="C310" s="17"/>
      <c r="D310" s="17"/>
      <c r="E310" s="32"/>
      <c r="F310" s="32"/>
      <c r="G310" s="32"/>
      <c r="H310" s="17"/>
      <c r="I310" s="18"/>
    </row>
    <row r="311">
      <c r="C311" s="17"/>
      <c r="D311" s="17"/>
      <c r="E311" s="32"/>
      <c r="F311" s="32"/>
      <c r="G311" s="32"/>
      <c r="H311" s="17"/>
      <c r="I311" s="18"/>
    </row>
    <row r="312">
      <c r="C312" s="17"/>
      <c r="D312" s="17"/>
      <c r="E312" s="32"/>
      <c r="F312" s="32"/>
      <c r="G312" s="32"/>
      <c r="H312" s="17"/>
      <c r="I312" s="18"/>
    </row>
    <row r="313">
      <c r="C313" s="17"/>
      <c r="D313" s="17"/>
      <c r="E313" s="32"/>
      <c r="F313" s="32"/>
      <c r="G313" s="32"/>
      <c r="H313" s="17"/>
      <c r="I313" s="18"/>
    </row>
    <row r="314">
      <c r="C314" s="17"/>
      <c r="D314" s="17"/>
      <c r="E314" s="32"/>
      <c r="F314" s="32"/>
      <c r="G314" s="32"/>
      <c r="H314" s="17"/>
      <c r="I314" s="18"/>
    </row>
    <row r="315">
      <c r="C315" s="17"/>
      <c r="D315" s="17"/>
      <c r="E315" s="32"/>
      <c r="F315" s="32"/>
      <c r="G315" s="32"/>
      <c r="H315" s="17"/>
      <c r="I315" s="18"/>
    </row>
    <row r="316">
      <c r="C316" s="17"/>
      <c r="D316" s="17"/>
      <c r="E316" s="32"/>
      <c r="F316" s="32"/>
      <c r="G316" s="32"/>
      <c r="H316" s="17"/>
      <c r="I316" s="18"/>
    </row>
    <row r="317">
      <c r="C317" s="17"/>
      <c r="D317" s="17"/>
      <c r="E317" s="32"/>
      <c r="F317" s="32"/>
      <c r="G317" s="32"/>
      <c r="H317" s="17"/>
      <c r="I317" s="18"/>
    </row>
    <row r="318">
      <c r="C318" s="17"/>
      <c r="D318" s="17"/>
      <c r="E318" s="32"/>
      <c r="F318" s="32"/>
      <c r="G318" s="32"/>
      <c r="H318" s="17"/>
      <c r="I318" s="18"/>
    </row>
    <row r="319">
      <c r="C319" s="17"/>
      <c r="D319" s="17"/>
      <c r="E319" s="32"/>
      <c r="F319" s="32"/>
      <c r="G319" s="32"/>
      <c r="H319" s="17"/>
      <c r="I319" s="18"/>
    </row>
    <row r="320">
      <c r="C320" s="17"/>
      <c r="D320" s="17"/>
      <c r="E320" s="32"/>
      <c r="F320" s="32"/>
      <c r="G320" s="32"/>
      <c r="H320" s="17"/>
      <c r="I320" s="18"/>
    </row>
    <row r="321">
      <c r="C321" s="17"/>
      <c r="D321" s="17"/>
      <c r="E321" s="32"/>
      <c r="F321" s="32"/>
      <c r="G321" s="32"/>
      <c r="H321" s="17"/>
      <c r="I321" s="18"/>
    </row>
    <row r="322">
      <c r="C322" s="17"/>
      <c r="D322" s="17"/>
      <c r="E322" s="32"/>
      <c r="F322" s="32"/>
      <c r="G322" s="32"/>
      <c r="H322" s="17"/>
      <c r="I322" s="18"/>
    </row>
    <row r="323">
      <c r="C323" s="17"/>
      <c r="D323" s="17"/>
      <c r="E323" s="32"/>
      <c r="F323" s="32"/>
      <c r="G323" s="32"/>
      <c r="H323" s="17"/>
      <c r="I323" s="18"/>
    </row>
    <row r="324">
      <c r="C324" s="17"/>
      <c r="D324" s="17"/>
      <c r="E324" s="32"/>
      <c r="F324" s="32"/>
      <c r="G324" s="32"/>
      <c r="H324" s="17"/>
      <c r="I324" s="18"/>
    </row>
    <row r="325">
      <c r="C325" s="17"/>
      <c r="D325" s="17"/>
      <c r="E325" s="32"/>
      <c r="F325" s="32"/>
      <c r="G325" s="32"/>
      <c r="H325" s="17"/>
      <c r="I325" s="18"/>
    </row>
    <row r="326">
      <c r="C326" s="17"/>
      <c r="D326" s="17"/>
      <c r="E326" s="32"/>
      <c r="F326" s="32"/>
      <c r="G326" s="32"/>
      <c r="H326" s="17"/>
      <c r="I326" s="18"/>
    </row>
    <row r="327">
      <c r="C327" s="17"/>
      <c r="D327" s="17"/>
      <c r="E327" s="32"/>
      <c r="F327" s="32"/>
      <c r="G327" s="32"/>
      <c r="H327" s="17"/>
      <c r="I327" s="18"/>
    </row>
    <row r="328">
      <c r="C328" s="17"/>
      <c r="D328" s="17"/>
      <c r="E328" s="32"/>
      <c r="F328" s="32"/>
      <c r="G328" s="32"/>
      <c r="H328" s="17"/>
      <c r="I328" s="18"/>
    </row>
    <row r="329">
      <c r="C329" s="17"/>
      <c r="D329" s="17"/>
      <c r="E329" s="32"/>
      <c r="F329" s="32"/>
      <c r="G329" s="32"/>
      <c r="H329" s="17"/>
      <c r="I329" s="18"/>
    </row>
    <row r="330">
      <c r="C330" s="17"/>
      <c r="D330" s="17"/>
      <c r="E330" s="32"/>
      <c r="F330" s="32"/>
      <c r="G330" s="32"/>
      <c r="H330" s="17"/>
      <c r="I330" s="18"/>
    </row>
    <row r="331">
      <c r="C331" s="17"/>
      <c r="D331" s="17"/>
      <c r="E331" s="32"/>
      <c r="F331" s="32"/>
      <c r="G331" s="32"/>
      <c r="H331" s="17"/>
      <c r="I331" s="18"/>
    </row>
    <row r="332">
      <c r="C332" s="17"/>
      <c r="D332" s="17"/>
      <c r="E332" s="32"/>
      <c r="F332" s="32"/>
      <c r="G332" s="32"/>
      <c r="H332" s="17"/>
      <c r="I332" s="18"/>
    </row>
    <row r="333">
      <c r="C333" s="17"/>
      <c r="D333" s="17"/>
      <c r="E333" s="32"/>
      <c r="F333" s="32"/>
      <c r="G333" s="32"/>
      <c r="H333" s="17"/>
      <c r="I333" s="18"/>
    </row>
    <row r="334">
      <c r="C334" s="17"/>
      <c r="D334" s="17"/>
      <c r="E334" s="32"/>
      <c r="F334" s="32"/>
      <c r="G334" s="32"/>
      <c r="H334" s="17"/>
      <c r="I334" s="18"/>
    </row>
    <row r="335">
      <c r="C335" s="17"/>
      <c r="D335" s="17"/>
      <c r="E335" s="32"/>
      <c r="F335" s="32"/>
      <c r="G335" s="32"/>
      <c r="H335" s="17"/>
      <c r="I335" s="18"/>
    </row>
    <row r="336">
      <c r="C336" s="17"/>
      <c r="D336" s="17"/>
      <c r="E336" s="32"/>
      <c r="F336" s="32"/>
      <c r="G336" s="32"/>
      <c r="H336" s="17"/>
      <c r="I336" s="18"/>
    </row>
    <row r="337">
      <c r="C337" s="17"/>
      <c r="D337" s="17"/>
      <c r="E337" s="32"/>
      <c r="F337" s="32"/>
      <c r="G337" s="32"/>
      <c r="H337" s="17"/>
      <c r="I337" s="18"/>
    </row>
    <row r="338">
      <c r="C338" s="17"/>
      <c r="D338" s="17"/>
      <c r="E338" s="32"/>
      <c r="F338" s="32"/>
      <c r="G338" s="32"/>
      <c r="H338" s="17"/>
      <c r="I338" s="18"/>
    </row>
    <row r="339">
      <c r="C339" s="17"/>
      <c r="D339" s="17"/>
      <c r="E339" s="32"/>
      <c r="F339" s="32"/>
      <c r="G339" s="32"/>
      <c r="H339" s="17"/>
      <c r="I339" s="18"/>
    </row>
    <row r="340">
      <c r="C340" s="17"/>
      <c r="D340" s="17"/>
      <c r="E340" s="32"/>
      <c r="F340" s="32"/>
      <c r="G340" s="32"/>
      <c r="H340" s="17"/>
      <c r="I340" s="18"/>
    </row>
    <row r="341">
      <c r="C341" s="17"/>
      <c r="D341" s="17"/>
      <c r="E341" s="32"/>
      <c r="F341" s="32"/>
      <c r="G341" s="32"/>
      <c r="H341" s="17"/>
      <c r="I341" s="18"/>
    </row>
    <row r="342">
      <c r="C342" s="17"/>
      <c r="D342" s="17"/>
      <c r="E342" s="32"/>
      <c r="F342" s="32"/>
      <c r="G342" s="32"/>
      <c r="H342" s="17"/>
      <c r="I342" s="18"/>
    </row>
    <row r="343">
      <c r="C343" s="17"/>
      <c r="D343" s="17"/>
      <c r="E343" s="32"/>
      <c r="F343" s="32"/>
      <c r="G343" s="32"/>
      <c r="H343" s="17"/>
      <c r="I343" s="18"/>
    </row>
    <row r="344">
      <c r="C344" s="17"/>
      <c r="D344" s="17"/>
      <c r="E344" s="32"/>
      <c r="F344" s="32"/>
      <c r="G344" s="32"/>
      <c r="H344" s="17"/>
      <c r="I344" s="18"/>
    </row>
    <row r="345">
      <c r="C345" s="17"/>
      <c r="D345" s="17"/>
      <c r="E345" s="32"/>
      <c r="F345" s="32"/>
      <c r="G345" s="32"/>
      <c r="H345" s="17"/>
      <c r="I345" s="18"/>
    </row>
    <row r="346">
      <c r="C346" s="17"/>
      <c r="D346" s="17"/>
      <c r="E346" s="32"/>
      <c r="F346" s="32"/>
      <c r="G346" s="32"/>
      <c r="H346" s="17"/>
      <c r="I346" s="18"/>
    </row>
    <row r="347">
      <c r="C347" s="17"/>
      <c r="D347" s="17"/>
      <c r="E347" s="32"/>
      <c r="F347" s="32"/>
      <c r="G347" s="32"/>
      <c r="H347" s="17"/>
      <c r="I347" s="18"/>
    </row>
    <row r="348">
      <c r="C348" s="17"/>
      <c r="D348" s="17"/>
      <c r="E348" s="32"/>
      <c r="F348" s="32"/>
      <c r="G348" s="32"/>
      <c r="H348" s="17"/>
      <c r="I348" s="18"/>
    </row>
    <row r="349">
      <c r="C349" s="17"/>
      <c r="D349" s="17"/>
      <c r="E349" s="32"/>
      <c r="F349" s="32"/>
      <c r="G349" s="32"/>
      <c r="H349" s="17"/>
      <c r="I349" s="18"/>
    </row>
    <row r="350">
      <c r="C350" s="17"/>
      <c r="D350" s="17"/>
      <c r="E350" s="32"/>
      <c r="F350" s="32"/>
      <c r="G350" s="32"/>
      <c r="H350" s="17"/>
      <c r="I350" s="18"/>
    </row>
    <row r="351">
      <c r="C351" s="17"/>
      <c r="D351" s="17"/>
      <c r="E351" s="32"/>
      <c r="F351" s="32"/>
      <c r="G351" s="32"/>
      <c r="H351" s="17"/>
      <c r="I351" s="18"/>
    </row>
    <row r="352">
      <c r="C352" s="17"/>
      <c r="D352" s="17"/>
      <c r="E352" s="32"/>
      <c r="F352" s="32"/>
      <c r="G352" s="32"/>
      <c r="H352" s="17"/>
      <c r="I352" s="18"/>
    </row>
    <row r="353">
      <c r="C353" s="17"/>
      <c r="D353" s="17"/>
      <c r="E353" s="32"/>
      <c r="F353" s="32"/>
      <c r="G353" s="32"/>
      <c r="H353" s="17"/>
      <c r="I353" s="18"/>
    </row>
    <row r="354">
      <c r="C354" s="17"/>
      <c r="D354" s="17"/>
      <c r="E354" s="32"/>
      <c r="F354" s="32"/>
      <c r="G354" s="32"/>
      <c r="H354" s="17"/>
      <c r="I354" s="18"/>
    </row>
    <row r="355">
      <c r="C355" s="17"/>
      <c r="D355" s="17"/>
      <c r="E355" s="32"/>
      <c r="F355" s="32"/>
      <c r="G355" s="32"/>
      <c r="H355" s="17"/>
      <c r="I355" s="18"/>
    </row>
    <row r="356">
      <c r="C356" s="17"/>
      <c r="D356" s="17"/>
      <c r="E356" s="32"/>
      <c r="F356" s="32"/>
      <c r="G356" s="32"/>
      <c r="H356" s="17"/>
      <c r="I356" s="18"/>
    </row>
    <row r="357">
      <c r="C357" s="17"/>
      <c r="D357" s="17"/>
      <c r="E357" s="32"/>
      <c r="F357" s="32"/>
      <c r="G357" s="32"/>
      <c r="H357" s="17"/>
      <c r="I357" s="18"/>
    </row>
    <row r="358">
      <c r="C358" s="17"/>
      <c r="D358" s="17"/>
      <c r="E358" s="32"/>
      <c r="F358" s="32"/>
      <c r="G358" s="32"/>
      <c r="H358" s="17"/>
      <c r="I358" s="18"/>
    </row>
    <row r="359">
      <c r="C359" s="17"/>
      <c r="D359" s="17"/>
      <c r="E359" s="32"/>
      <c r="F359" s="32"/>
      <c r="G359" s="32"/>
      <c r="H359" s="17"/>
      <c r="I359" s="18"/>
    </row>
    <row r="360">
      <c r="C360" s="17"/>
      <c r="D360" s="17"/>
      <c r="E360" s="32"/>
      <c r="F360" s="32"/>
      <c r="G360" s="32"/>
      <c r="H360" s="17"/>
      <c r="I360" s="18"/>
    </row>
    <row r="361">
      <c r="C361" s="17"/>
      <c r="D361" s="17"/>
      <c r="E361" s="32"/>
      <c r="F361" s="32"/>
      <c r="G361" s="32"/>
      <c r="H361" s="17"/>
      <c r="I361" s="18"/>
    </row>
    <row r="362">
      <c r="C362" s="17"/>
      <c r="D362" s="17"/>
      <c r="E362" s="32"/>
      <c r="F362" s="32"/>
      <c r="G362" s="32"/>
      <c r="H362" s="17"/>
      <c r="I362" s="18"/>
    </row>
    <row r="363">
      <c r="C363" s="17"/>
      <c r="D363" s="17"/>
      <c r="E363" s="32"/>
      <c r="F363" s="32"/>
      <c r="G363" s="32"/>
      <c r="H363" s="17"/>
      <c r="I363" s="18"/>
    </row>
    <row r="364">
      <c r="C364" s="17"/>
      <c r="D364" s="17"/>
      <c r="E364" s="32"/>
      <c r="F364" s="32"/>
      <c r="G364" s="32"/>
      <c r="H364" s="17"/>
      <c r="I364" s="18"/>
    </row>
    <row r="365">
      <c r="C365" s="17"/>
      <c r="D365" s="17"/>
      <c r="E365" s="32"/>
      <c r="F365" s="32"/>
      <c r="G365" s="32"/>
      <c r="H365" s="17"/>
      <c r="I365" s="18"/>
    </row>
    <row r="366">
      <c r="C366" s="17"/>
      <c r="D366" s="17"/>
      <c r="E366" s="32"/>
      <c r="F366" s="32"/>
      <c r="G366" s="32"/>
      <c r="H366" s="17"/>
      <c r="I366" s="18"/>
    </row>
    <row r="367">
      <c r="C367" s="17"/>
      <c r="D367" s="17"/>
      <c r="E367" s="32"/>
      <c r="F367" s="32"/>
      <c r="G367" s="32"/>
      <c r="H367" s="17"/>
      <c r="I367" s="18"/>
    </row>
    <row r="368">
      <c r="C368" s="17"/>
      <c r="D368" s="17"/>
      <c r="E368" s="32"/>
      <c r="F368" s="32"/>
      <c r="G368" s="32"/>
      <c r="H368" s="17"/>
      <c r="I368" s="18"/>
    </row>
    <row r="369">
      <c r="C369" s="17"/>
      <c r="D369" s="17"/>
      <c r="E369" s="32"/>
      <c r="F369" s="32"/>
      <c r="G369" s="32"/>
      <c r="H369" s="17"/>
      <c r="I369" s="18"/>
    </row>
    <row r="370">
      <c r="C370" s="17"/>
      <c r="D370" s="17"/>
      <c r="E370" s="32"/>
      <c r="F370" s="32"/>
      <c r="G370" s="32"/>
      <c r="H370" s="17"/>
      <c r="I370" s="18"/>
    </row>
    <row r="371">
      <c r="C371" s="17"/>
      <c r="D371" s="17"/>
      <c r="E371" s="32"/>
      <c r="F371" s="32"/>
      <c r="G371" s="32"/>
      <c r="H371" s="17"/>
      <c r="I371" s="18"/>
    </row>
    <row r="372">
      <c r="C372" s="17"/>
      <c r="D372" s="17"/>
      <c r="E372" s="32"/>
      <c r="F372" s="32"/>
      <c r="G372" s="32"/>
      <c r="H372" s="17"/>
      <c r="I372" s="18"/>
    </row>
    <row r="373">
      <c r="C373" s="17"/>
      <c r="D373" s="17"/>
      <c r="E373" s="32"/>
      <c r="F373" s="32"/>
      <c r="G373" s="32"/>
      <c r="H373" s="17"/>
      <c r="I373" s="18"/>
    </row>
    <row r="374">
      <c r="C374" s="17"/>
      <c r="D374" s="17"/>
      <c r="E374" s="32"/>
      <c r="F374" s="32"/>
      <c r="G374" s="32"/>
      <c r="H374" s="17"/>
      <c r="I374" s="18"/>
    </row>
    <row r="375">
      <c r="C375" s="17"/>
      <c r="D375" s="17"/>
      <c r="E375" s="32"/>
      <c r="F375" s="32"/>
      <c r="G375" s="32"/>
      <c r="H375" s="17"/>
      <c r="I375" s="18"/>
    </row>
    <row r="376">
      <c r="C376" s="17"/>
      <c r="D376" s="17"/>
      <c r="E376" s="32"/>
      <c r="F376" s="32"/>
      <c r="G376" s="32"/>
      <c r="H376" s="17"/>
      <c r="I376" s="18"/>
    </row>
    <row r="377">
      <c r="C377" s="17"/>
      <c r="D377" s="17"/>
      <c r="E377" s="32"/>
      <c r="F377" s="32"/>
      <c r="G377" s="32"/>
      <c r="H377" s="17"/>
      <c r="I377" s="18"/>
    </row>
    <row r="378">
      <c r="C378" s="17"/>
      <c r="D378" s="17"/>
      <c r="E378" s="32"/>
      <c r="F378" s="32"/>
      <c r="G378" s="32"/>
      <c r="H378" s="17"/>
      <c r="I378" s="18"/>
    </row>
    <row r="379">
      <c r="C379" s="17"/>
      <c r="D379" s="17"/>
      <c r="E379" s="32"/>
      <c r="F379" s="32"/>
      <c r="G379" s="32"/>
      <c r="H379" s="17"/>
      <c r="I379" s="18"/>
    </row>
    <row r="380">
      <c r="C380" s="17"/>
      <c r="D380" s="17"/>
      <c r="E380" s="32"/>
      <c r="F380" s="32"/>
      <c r="G380" s="32"/>
      <c r="H380" s="17"/>
      <c r="I380" s="18"/>
    </row>
    <row r="381">
      <c r="C381" s="17"/>
      <c r="D381" s="17"/>
      <c r="E381" s="32"/>
      <c r="F381" s="32"/>
      <c r="G381" s="32"/>
      <c r="H381" s="17"/>
      <c r="I381" s="18"/>
    </row>
    <row r="382">
      <c r="C382" s="17"/>
      <c r="D382" s="17"/>
      <c r="E382" s="32"/>
      <c r="F382" s="32"/>
      <c r="G382" s="32"/>
      <c r="H382" s="17"/>
      <c r="I382" s="18"/>
    </row>
    <row r="383">
      <c r="C383" s="17"/>
      <c r="D383" s="17"/>
      <c r="E383" s="32"/>
      <c r="F383" s="32"/>
      <c r="G383" s="32"/>
      <c r="H383" s="17"/>
      <c r="I383" s="18"/>
    </row>
    <row r="384">
      <c r="C384" s="17"/>
      <c r="D384" s="17"/>
      <c r="E384" s="32"/>
      <c r="F384" s="32"/>
      <c r="G384" s="32"/>
      <c r="H384" s="17"/>
      <c r="I384" s="18"/>
    </row>
    <row r="385">
      <c r="C385" s="17"/>
      <c r="D385" s="17"/>
      <c r="E385" s="32"/>
      <c r="F385" s="32"/>
      <c r="G385" s="32"/>
      <c r="H385" s="17"/>
      <c r="I385" s="18"/>
    </row>
    <row r="386">
      <c r="C386" s="17"/>
      <c r="D386" s="17"/>
      <c r="E386" s="32"/>
      <c r="F386" s="32"/>
      <c r="G386" s="32"/>
      <c r="H386" s="17"/>
      <c r="I386" s="18"/>
    </row>
    <row r="387">
      <c r="C387" s="17"/>
      <c r="D387" s="17"/>
      <c r="E387" s="32"/>
      <c r="F387" s="32"/>
      <c r="G387" s="32"/>
      <c r="H387" s="17"/>
      <c r="I387" s="18"/>
    </row>
    <row r="388">
      <c r="C388" s="17"/>
      <c r="D388" s="17"/>
      <c r="E388" s="32"/>
      <c r="F388" s="32"/>
      <c r="G388" s="32"/>
      <c r="H388" s="17"/>
      <c r="I388" s="18"/>
    </row>
    <row r="389">
      <c r="C389" s="17"/>
      <c r="D389" s="17"/>
      <c r="E389" s="32"/>
      <c r="F389" s="32"/>
      <c r="G389" s="32"/>
      <c r="H389" s="17"/>
      <c r="I389" s="18"/>
    </row>
    <row r="390">
      <c r="C390" s="17"/>
      <c r="D390" s="17"/>
      <c r="E390" s="32"/>
      <c r="F390" s="32"/>
      <c r="G390" s="32"/>
      <c r="H390" s="17"/>
      <c r="I390" s="18"/>
    </row>
    <row r="391">
      <c r="C391" s="17"/>
      <c r="D391" s="17"/>
      <c r="E391" s="32"/>
      <c r="F391" s="32"/>
      <c r="G391" s="32"/>
      <c r="H391" s="17"/>
      <c r="I391" s="18"/>
    </row>
    <row r="392">
      <c r="C392" s="17"/>
      <c r="D392" s="17"/>
      <c r="E392" s="32"/>
      <c r="F392" s="32"/>
      <c r="G392" s="32"/>
      <c r="H392" s="17"/>
      <c r="I392" s="18"/>
    </row>
    <row r="393">
      <c r="C393" s="17"/>
      <c r="D393" s="17"/>
      <c r="E393" s="32"/>
      <c r="F393" s="32"/>
      <c r="G393" s="32"/>
      <c r="H393" s="17"/>
      <c r="I393" s="18"/>
    </row>
    <row r="394">
      <c r="C394" s="17"/>
      <c r="D394" s="17"/>
      <c r="E394" s="32"/>
      <c r="F394" s="32"/>
      <c r="G394" s="32"/>
      <c r="H394" s="17"/>
      <c r="I394" s="18"/>
    </row>
    <row r="395">
      <c r="C395" s="17"/>
      <c r="D395" s="17"/>
      <c r="E395" s="32"/>
      <c r="F395" s="32"/>
      <c r="G395" s="32"/>
      <c r="H395" s="17"/>
      <c r="I395" s="18"/>
    </row>
    <row r="396">
      <c r="C396" s="17"/>
      <c r="D396" s="17"/>
      <c r="E396" s="32"/>
      <c r="F396" s="32"/>
      <c r="G396" s="32"/>
      <c r="H396" s="17"/>
      <c r="I396" s="18"/>
    </row>
    <row r="397">
      <c r="C397" s="17"/>
      <c r="D397" s="17"/>
      <c r="E397" s="32"/>
      <c r="F397" s="32"/>
      <c r="G397" s="32"/>
      <c r="H397" s="17"/>
      <c r="I397" s="18"/>
    </row>
    <row r="398">
      <c r="C398" s="17"/>
      <c r="D398" s="17"/>
      <c r="E398" s="32"/>
      <c r="F398" s="32"/>
      <c r="G398" s="32"/>
      <c r="H398" s="17"/>
      <c r="I398" s="18"/>
    </row>
    <row r="399">
      <c r="C399" s="17"/>
      <c r="D399" s="17"/>
      <c r="E399" s="32"/>
      <c r="F399" s="32"/>
      <c r="G399" s="32"/>
      <c r="H399" s="17"/>
      <c r="I399" s="18"/>
    </row>
    <row r="400">
      <c r="C400" s="17"/>
      <c r="D400" s="17"/>
      <c r="E400" s="32"/>
      <c r="F400" s="32"/>
      <c r="G400" s="32"/>
      <c r="H400" s="17"/>
      <c r="I400" s="18"/>
    </row>
    <row r="401">
      <c r="C401" s="17"/>
      <c r="D401" s="17"/>
      <c r="E401" s="32"/>
      <c r="F401" s="32"/>
      <c r="G401" s="32"/>
      <c r="H401" s="17"/>
      <c r="I401" s="18"/>
    </row>
    <row r="402">
      <c r="C402" s="17"/>
      <c r="D402" s="17"/>
      <c r="E402" s="32"/>
      <c r="F402" s="32"/>
      <c r="G402" s="32"/>
      <c r="H402" s="17"/>
      <c r="I402" s="18"/>
    </row>
    <row r="403">
      <c r="C403" s="17"/>
      <c r="D403" s="17"/>
      <c r="E403" s="32"/>
      <c r="F403" s="32"/>
      <c r="G403" s="32"/>
      <c r="H403" s="17"/>
      <c r="I403" s="18"/>
    </row>
    <row r="404">
      <c r="C404" s="17"/>
      <c r="D404" s="17"/>
      <c r="E404" s="32"/>
      <c r="F404" s="32"/>
      <c r="G404" s="32"/>
      <c r="H404" s="17"/>
      <c r="I404" s="18"/>
    </row>
    <row r="405">
      <c r="C405" s="17"/>
      <c r="D405" s="17"/>
      <c r="E405" s="32"/>
      <c r="F405" s="32"/>
      <c r="G405" s="32"/>
      <c r="H405" s="17"/>
      <c r="I405" s="18"/>
    </row>
    <row r="406">
      <c r="C406" s="17"/>
      <c r="D406" s="17"/>
      <c r="E406" s="32"/>
      <c r="F406" s="32"/>
      <c r="G406" s="32"/>
      <c r="H406" s="17"/>
      <c r="I406" s="18"/>
    </row>
    <row r="407">
      <c r="C407" s="17"/>
      <c r="D407" s="17"/>
      <c r="E407" s="32"/>
      <c r="F407" s="32"/>
      <c r="G407" s="32"/>
      <c r="H407" s="17"/>
      <c r="I407" s="18"/>
    </row>
    <row r="408">
      <c r="C408" s="17"/>
      <c r="D408" s="17"/>
      <c r="E408" s="32"/>
      <c r="F408" s="32"/>
      <c r="G408" s="32"/>
      <c r="H408" s="17"/>
      <c r="I408" s="18"/>
    </row>
    <row r="409">
      <c r="C409" s="17"/>
      <c r="D409" s="17"/>
      <c r="E409" s="32"/>
      <c r="F409" s="32"/>
      <c r="G409" s="32"/>
      <c r="H409" s="17"/>
      <c r="I409" s="18"/>
    </row>
    <row r="410">
      <c r="C410" s="17"/>
      <c r="D410" s="17"/>
      <c r="E410" s="32"/>
      <c r="F410" s="32"/>
      <c r="G410" s="32"/>
      <c r="H410" s="17"/>
      <c r="I410" s="18"/>
    </row>
    <row r="411">
      <c r="C411" s="17"/>
      <c r="D411" s="17"/>
      <c r="E411" s="32"/>
      <c r="F411" s="32"/>
      <c r="G411" s="32"/>
      <c r="H411" s="17"/>
      <c r="I411" s="18"/>
    </row>
    <row r="412">
      <c r="C412" s="17"/>
      <c r="D412" s="17"/>
      <c r="E412" s="32"/>
      <c r="F412" s="32"/>
      <c r="G412" s="32"/>
      <c r="H412" s="17"/>
      <c r="I412" s="18"/>
    </row>
    <row r="413">
      <c r="C413" s="17"/>
      <c r="D413" s="17"/>
      <c r="E413" s="32"/>
      <c r="F413" s="32"/>
      <c r="G413" s="32"/>
      <c r="H413" s="17"/>
      <c r="I413" s="18"/>
    </row>
    <row r="414">
      <c r="C414" s="17"/>
      <c r="D414" s="17"/>
      <c r="E414" s="32"/>
      <c r="F414" s="32"/>
      <c r="G414" s="32"/>
      <c r="H414" s="17"/>
      <c r="I414" s="18"/>
    </row>
    <row r="415">
      <c r="C415" s="17"/>
      <c r="D415" s="17"/>
      <c r="E415" s="32"/>
      <c r="F415" s="32"/>
      <c r="G415" s="32"/>
      <c r="H415" s="17"/>
      <c r="I415" s="18"/>
    </row>
    <row r="416">
      <c r="C416" s="17"/>
      <c r="D416" s="17"/>
      <c r="E416" s="32"/>
      <c r="F416" s="32"/>
      <c r="G416" s="32"/>
      <c r="H416" s="17"/>
      <c r="I416" s="18"/>
    </row>
    <row r="417">
      <c r="C417" s="17"/>
      <c r="D417" s="17"/>
      <c r="E417" s="32"/>
      <c r="F417" s="32"/>
      <c r="G417" s="32"/>
      <c r="H417" s="17"/>
      <c r="I417" s="18"/>
    </row>
    <row r="418">
      <c r="C418" s="17"/>
      <c r="D418" s="17"/>
      <c r="E418" s="32"/>
      <c r="F418" s="32"/>
      <c r="G418" s="32"/>
      <c r="H418" s="17"/>
      <c r="I418" s="18"/>
    </row>
    <row r="419">
      <c r="C419" s="17"/>
      <c r="D419" s="17"/>
      <c r="E419" s="32"/>
      <c r="F419" s="32"/>
      <c r="G419" s="32"/>
      <c r="H419" s="17"/>
      <c r="I419" s="18"/>
    </row>
    <row r="420">
      <c r="C420" s="17"/>
      <c r="D420" s="17"/>
      <c r="E420" s="32"/>
      <c r="F420" s="32"/>
      <c r="G420" s="32"/>
      <c r="H420" s="17"/>
      <c r="I420" s="18"/>
    </row>
    <row r="421">
      <c r="C421" s="17"/>
      <c r="D421" s="17"/>
      <c r="E421" s="32"/>
      <c r="F421" s="32"/>
      <c r="G421" s="32"/>
      <c r="H421" s="17"/>
      <c r="I421" s="18"/>
    </row>
    <row r="422">
      <c r="C422" s="17"/>
      <c r="D422" s="17"/>
      <c r="E422" s="32"/>
      <c r="F422" s="32"/>
      <c r="G422" s="32"/>
      <c r="H422" s="17"/>
      <c r="I422" s="18"/>
    </row>
    <row r="423">
      <c r="C423" s="17"/>
      <c r="D423" s="17"/>
      <c r="E423" s="32"/>
      <c r="F423" s="32"/>
      <c r="G423" s="32"/>
      <c r="H423" s="17"/>
      <c r="I423" s="18"/>
    </row>
    <row r="424">
      <c r="C424" s="17"/>
      <c r="D424" s="17"/>
      <c r="E424" s="32"/>
      <c r="F424" s="32"/>
      <c r="G424" s="32"/>
      <c r="H424" s="17"/>
      <c r="I424" s="18"/>
    </row>
    <row r="425">
      <c r="C425" s="17"/>
      <c r="D425" s="17"/>
      <c r="E425" s="32"/>
      <c r="F425" s="32"/>
      <c r="G425" s="32"/>
      <c r="H425" s="17"/>
      <c r="I425" s="18"/>
    </row>
    <row r="426">
      <c r="C426" s="17"/>
      <c r="D426" s="17"/>
      <c r="E426" s="32"/>
      <c r="F426" s="32"/>
      <c r="G426" s="32"/>
      <c r="H426" s="17"/>
      <c r="I426" s="18"/>
    </row>
    <row r="427">
      <c r="C427" s="17"/>
      <c r="D427" s="17"/>
      <c r="E427" s="32"/>
      <c r="F427" s="32"/>
      <c r="G427" s="32"/>
      <c r="H427" s="17"/>
      <c r="I427" s="18"/>
    </row>
    <row r="428">
      <c r="C428" s="17"/>
      <c r="D428" s="17"/>
      <c r="E428" s="32"/>
      <c r="F428" s="32"/>
      <c r="G428" s="32"/>
      <c r="H428" s="17"/>
      <c r="I428" s="18"/>
    </row>
    <row r="429">
      <c r="C429" s="17"/>
      <c r="D429" s="17"/>
      <c r="E429" s="32"/>
      <c r="F429" s="32"/>
      <c r="G429" s="32"/>
      <c r="H429" s="17"/>
      <c r="I429" s="18"/>
    </row>
    <row r="430">
      <c r="C430" s="17"/>
      <c r="D430" s="17"/>
      <c r="E430" s="32"/>
      <c r="F430" s="32"/>
      <c r="G430" s="32"/>
      <c r="H430" s="17"/>
      <c r="I430" s="18"/>
    </row>
    <row r="431">
      <c r="C431" s="17"/>
      <c r="D431" s="17"/>
      <c r="E431" s="32"/>
      <c r="F431" s="32"/>
      <c r="G431" s="32"/>
      <c r="H431" s="17"/>
      <c r="I431" s="18"/>
    </row>
    <row r="432">
      <c r="C432" s="17"/>
      <c r="D432" s="17"/>
      <c r="E432" s="32"/>
      <c r="F432" s="32"/>
      <c r="G432" s="32"/>
      <c r="H432" s="17"/>
      <c r="I432" s="18"/>
    </row>
    <row r="433">
      <c r="C433" s="17"/>
      <c r="D433" s="17"/>
      <c r="E433" s="32"/>
      <c r="F433" s="32"/>
      <c r="G433" s="32"/>
      <c r="H433" s="17"/>
      <c r="I433" s="18"/>
    </row>
    <row r="434">
      <c r="C434" s="17"/>
      <c r="D434" s="17"/>
      <c r="E434" s="32"/>
      <c r="F434" s="32"/>
      <c r="G434" s="32"/>
      <c r="H434" s="17"/>
      <c r="I434" s="18"/>
    </row>
    <row r="435">
      <c r="C435" s="17"/>
      <c r="D435" s="17"/>
      <c r="E435" s="32"/>
      <c r="F435" s="32"/>
      <c r="G435" s="32"/>
      <c r="H435" s="17"/>
      <c r="I435" s="18"/>
    </row>
    <row r="436">
      <c r="C436" s="17"/>
      <c r="D436" s="17"/>
      <c r="E436" s="32"/>
      <c r="F436" s="32"/>
      <c r="G436" s="32"/>
      <c r="H436" s="17"/>
      <c r="I436" s="18"/>
    </row>
    <row r="437">
      <c r="C437" s="17"/>
      <c r="D437" s="17"/>
      <c r="E437" s="32"/>
      <c r="F437" s="32"/>
      <c r="G437" s="32"/>
      <c r="H437" s="17"/>
      <c r="I437" s="18"/>
    </row>
    <row r="438">
      <c r="C438" s="17"/>
      <c r="D438" s="17"/>
      <c r="E438" s="32"/>
      <c r="F438" s="32"/>
      <c r="G438" s="32"/>
      <c r="H438" s="17"/>
      <c r="I438" s="18"/>
    </row>
    <row r="439">
      <c r="C439" s="17"/>
      <c r="D439" s="17"/>
      <c r="E439" s="32"/>
      <c r="F439" s="32"/>
      <c r="G439" s="32"/>
      <c r="H439" s="17"/>
      <c r="I439" s="18"/>
    </row>
    <row r="440">
      <c r="C440" s="17"/>
      <c r="D440" s="17"/>
      <c r="E440" s="32"/>
      <c r="F440" s="32"/>
      <c r="G440" s="32"/>
      <c r="H440" s="17"/>
      <c r="I440" s="18"/>
    </row>
    <row r="441">
      <c r="C441" s="17"/>
      <c r="D441" s="17"/>
      <c r="E441" s="32"/>
      <c r="F441" s="32"/>
      <c r="G441" s="32"/>
      <c r="H441" s="17"/>
      <c r="I441" s="18"/>
    </row>
    <row r="442">
      <c r="C442" s="17"/>
      <c r="D442" s="17"/>
      <c r="E442" s="32"/>
      <c r="F442" s="32"/>
      <c r="G442" s="32"/>
      <c r="H442" s="17"/>
      <c r="I442" s="18"/>
    </row>
    <row r="443">
      <c r="C443" s="17"/>
      <c r="D443" s="17"/>
      <c r="E443" s="32"/>
      <c r="F443" s="32"/>
      <c r="G443" s="32"/>
      <c r="H443" s="17"/>
      <c r="I443" s="18"/>
    </row>
    <row r="444">
      <c r="C444" s="17"/>
      <c r="D444" s="17"/>
      <c r="E444" s="32"/>
      <c r="F444" s="32"/>
      <c r="G444" s="32"/>
      <c r="H444" s="17"/>
      <c r="I444" s="18"/>
    </row>
    <row r="445">
      <c r="C445" s="17"/>
      <c r="D445" s="17"/>
      <c r="E445" s="32"/>
      <c r="F445" s="32"/>
      <c r="G445" s="32"/>
      <c r="H445" s="17"/>
      <c r="I445" s="18"/>
    </row>
    <row r="446">
      <c r="C446" s="17"/>
      <c r="D446" s="17"/>
      <c r="E446" s="32"/>
      <c r="F446" s="32"/>
      <c r="G446" s="32"/>
      <c r="H446" s="17"/>
      <c r="I446" s="18"/>
    </row>
    <row r="447">
      <c r="C447" s="17"/>
      <c r="D447" s="17"/>
      <c r="E447" s="32"/>
      <c r="F447" s="32"/>
      <c r="G447" s="32"/>
      <c r="H447" s="17"/>
      <c r="I447" s="18"/>
    </row>
    <row r="448">
      <c r="C448" s="17"/>
      <c r="D448" s="17"/>
      <c r="E448" s="32"/>
      <c r="F448" s="32"/>
      <c r="G448" s="32"/>
      <c r="H448" s="17"/>
      <c r="I448" s="18"/>
    </row>
    <row r="449">
      <c r="C449" s="17"/>
      <c r="D449" s="17"/>
      <c r="E449" s="32"/>
      <c r="F449" s="32"/>
      <c r="G449" s="32"/>
      <c r="H449" s="17"/>
      <c r="I449" s="18"/>
    </row>
    <row r="450">
      <c r="C450" s="17"/>
      <c r="D450" s="17"/>
      <c r="E450" s="32"/>
      <c r="F450" s="32"/>
      <c r="G450" s="32"/>
      <c r="H450" s="17"/>
      <c r="I450" s="18"/>
    </row>
    <row r="451">
      <c r="C451" s="17"/>
      <c r="D451" s="17"/>
      <c r="E451" s="32"/>
      <c r="F451" s="32"/>
      <c r="G451" s="32"/>
      <c r="H451" s="17"/>
      <c r="I451" s="18"/>
    </row>
    <row r="452">
      <c r="C452" s="17"/>
      <c r="D452" s="17"/>
      <c r="E452" s="32"/>
      <c r="F452" s="32"/>
      <c r="G452" s="32"/>
      <c r="H452" s="17"/>
      <c r="I452" s="18"/>
    </row>
    <row r="453">
      <c r="C453" s="17"/>
      <c r="D453" s="17"/>
      <c r="E453" s="32"/>
      <c r="F453" s="32"/>
      <c r="G453" s="32"/>
      <c r="H453" s="17"/>
      <c r="I453" s="18"/>
    </row>
    <row r="454">
      <c r="C454" s="17"/>
      <c r="D454" s="17"/>
      <c r="E454" s="32"/>
      <c r="F454" s="32"/>
      <c r="G454" s="32"/>
      <c r="H454" s="17"/>
      <c r="I454" s="18"/>
    </row>
    <row r="455">
      <c r="C455" s="17"/>
      <c r="D455" s="17"/>
      <c r="E455" s="32"/>
      <c r="F455" s="32"/>
      <c r="G455" s="32"/>
      <c r="H455" s="17"/>
      <c r="I455" s="18"/>
    </row>
    <row r="456">
      <c r="C456" s="17"/>
      <c r="D456" s="17"/>
      <c r="E456" s="32"/>
      <c r="F456" s="32"/>
      <c r="G456" s="32"/>
      <c r="H456" s="17"/>
      <c r="I456" s="18"/>
    </row>
    <row r="457">
      <c r="C457" s="17"/>
      <c r="D457" s="17"/>
      <c r="E457" s="32"/>
      <c r="F457" s="32"/>
      <c r="G457" s="32"/>
      <c r="H457" s="17"/>
      <c r="I457" s="18"/>
    </row>
    <row r="458">
      <c r="C458" s="17"/>
      <c r="D458" s="17"/>
      <c r="E458" s="32"/>
      <c r="F458" s="32"/>
      <c r="G458" s="32"/>
      <c r="H458" s="17"/>
      <c r="I458" s="18"/>
    </row>
    <row r="459">
      <c r="C459" s="17"/>
      <c r="D459" s="17"/>
      <c r="E459" s="32"/>
      <c r="F459" s="32"/>
      <c r="G459" s="32"/>
      <c r="H459" s="17"/>
      <c r="I459" s="18"/>
    </row>
    <row r="460">
      <c r="C460" s="17"/>
      <c r="D460" s="17"/>
      <c r="E460" s="32"/>
      <c r="F460" s="32"/>
      <c r="G460" s="32"/>
      <c r="H460" s="17"/>
      <c r="I460" s="18"/>
    </row>
    <row r="461">
      <c r="C461" s="17"/>
      <c r="D461" s="17"/>
      <c r="E461" s="32"/>
      <c r="F461" s="32"/>
      <c r="G461" s="32"/>
      <c r="H461" s="17"/>
      <c r="I461" s="18"/>
    </row>
    <row r="462">
      <c r="C462" s="17"/>
      <c r="D462" s="17"/>
      <c r="E462" s="32"/>
      <c r="F462" s="32"/>
      <c r="G462" s="32"/>
      <c r="H462" s="17"/>
      <c r="I462" s="18"/>
    </row>
    <row r="463">
      <c r="C463" s="17"/>
      <c r="D463" s="17"/>
      <c r="E463" s="32"/>
      <c r="F463" s="32"/>
      <c r="G463" s="32"/>
      <c r="H463" s="17"/>
      <c r="I463" s="18"/>
    </row>
    <row r="464">
      <c r="C464" s="17"/>
      <c r="D464" s="17"/>
      <c r="E464" s="32"/>
      <c r="F464" s="32"/>
      <c r="G464" s="32"/>
      <c r="H464" s="17"/>
      <c r="I464" s="18"/>
    </row>
    <row r="465">
      <c r="C465" s="17"/>
      <c r="D465" s="17"/>
      <c r="E465" s="32"/>
      <c r="F465" s="32"/>
      <c r="G465" s="32"/>
      <c r="H465" s="17"/>
      <c r="I465" s="18"/>
    </row>
    <row r="466">
      <c r="C466" s="17"/>
      <c r="D466" s="17"/>
      <c r="E466" s="32"/>
      <c r="F466" s="32"/>
      <c r="G466" s="32"/>
      <c r="H466" s="17"/>
      <c r="I466" s="18"/>
    </row>
    <row r="467">
      <c r="C467" s="17"/>
      <c r="D467" s="17"/>
      <c r="E467" s="32"/>
      <c r="F467" s="32"/>
      <c r="G467" s="32"/>
      <c r="H467" s="17"/>
      <c r="I467" s="18"/>
    </row>
    <row r="468">
      <c r="C468" s="17"/>
      <c r="D468" s="17"/>
      <c r="E468" s="32"/>
      <c r="F468" s="32"/>
      <c r="G468" s="32"/>
      <c r="H468" s="17"/>
      <c r="I468" s="18"/>
    </row>
    <row r="469">
      <c r="C469" s="17"/>
      <c r="D469" s="17"/>
      <c r="E469" s="32"/>
      <c r="F469" s="32"/>
      <c r="G469" s="32"/>
      <c r="H469" s="17"/>
      <c r="I469" s="18"/>
    </row>
    <row r="470">
      <c r="C470" s="17"/>
      <c r="D470" s="17"/>
      <c r="E470" s="32"/>
      <c r="F470" s="32"/>
      <c r="G470" s="32"/>
      <c r="H470" s="17"/>
      <c r="I470" s="18"/>
    </row>
    <row r="471">
      <c r="C471" s="17"/>
      <c r="D471" s="17"/>
      <c r="E471" s="32"/>
      <c r="F471" s="32"/>
      <c r="G471" s="32"/>
      <c r="H471" s="17"/>
      <c r="I471" s="18"/>
    </row>
    <row r="472">
      <c r="C472" s="17"/>
      <c r="D472" s="17"/>
      <c r="E472" s="32"/>
      <c r="F472" s="32"/>
      <c r="G472" s="32"/>
      <c r="H472" s="17"/>
      <c r="I472" s="18"/>
    </row>
    <row r="473">
      <c r="C473" s="17"/>
      <c r="D473" s="17"/>
      <c r="E473" s="32"/>
      <c r="F473" s="32"/>
      <c r="G473" s="32"/>
      <c r="H473" s="17"/>
      <c r="I473" s="18"/>
    </row>
    <row r="474">
      <c r="C474" s="17"/>
      <c r="D474" s="17"/>
      <c r="E474" s="32"/>
      <c r="F474" s="32"/>
      <c r="G474" s="32"/>
      <c r="H474" s="17"/>
      <c r="I474" s="18"/>
    </row>
    <row r="475">
      <c r="C475" s="17"/>
      <c r="D475" s="17"/>
      <c r="E475" s="32"/>
      <c r="F475" s="32"/>
      <c r="G475" s="32"/>
      <c r="H475" s="17"/>
      <c r="I475" s="18"/>
    </row>
    <row r="476">
      <c r="C476" s="17"/>
      <c r="D476" s="17"/>
      <c r="E476" s="32"/>
      <c r="F476" s="32"/>
      <c r="G476" s="32"/>
      <c r="H476" s="17"/>
      <c r="I476" s="18"/>
    </row>
    <row r="477">
      <c r="C477" s="17"/>
      <c r="D477" s="17"/>
      <c r="E477" s="32"/>
      <c r="F477" s="32"/>
      <c r="G477" s="32"/>
      <c r="H477" s="17"/>
      <c r="I477" s="18"/>
    </row>
    <row r="478">
      <c r="C478" s="17"/>
      <c r="D478" s="17"/>
      <c r="E478" s="32"/>
      <c r="F478" s="32"/>
      <c r="G478" s="32"/>
      <c r="H478" s="17"/>
      <c r="I478" s="18"/>
    </row>
    <row r="479">
      <c r="C479" s="17"/>
      <c r="D479" s="17"/>
      <c r="E479" s="32"/>
      <c r="F479" s="32"/>
      <c r="G479" s="32"/>
      <c r="H479" s="17"/>
      <c r="I479" s="18"/>
    </row>
    <row r="480">
      <c r="C480" s="17"/>
      <c r="D480" s="17"/>
      <c r="E480" s="32"/>
      <c r="F480" s="32"/>
      <c r="G480" s="32"/>
      <c r="H480" s="17"/>
      <c r="I480" s="18"/>
    </row>
    <row r="481">
      <c r="C481" s="17"/>
      <c r="D481" s="17"/>
      <c r="E481" s="32"/>
      <c r="F481" s="32"/>
      <c r="G481" s="32"/>
      <c r="H481" s="17"/>
      <c r="I481" s="18"/>
    </row>
    <row r="482">
      <c r="C482" s="17"/>
      <c r="D482" s="17"/>
      <c r="E482" s="32"/>
      <c r="F482" s="32"/>
      <c r="G482" s="32"/>
      <c r="H482" s="17"/>
      <c r="I482" s="18"/>
    </row>
    <row r="483">
      <c r="C483" s="17"/>
      <c r="D483" s="17"/>
      <c r="E483" s="32"/>
      <c r="F483" s="32"/>
      <c r="G483" s="32"/>
      <c r="H483" s="17"/>
      <c r="I483" s="18"/>
    </row>
    <row r="484">
      <c r="C484" s="17"/>
      <c r="D484" s="17"/>
      <c r="E484" s="32"/>
      <c r="F484" s="32"/>
      <c r="G484" s="32"/>
      <c r="H484" s="17"/>
      <c r="I484" s="18"/>
    </row>
    <row r="485">
      <c r="C485" s="17"/>
      <c r="D485" s="17"/>
      <c r="E485" s="32"/>
      <c r="F485" s="32"/>
      <c r="G485" s="32"/>
      <c r="H485" s="17"/>
      <c r="I485" s="18"/>
    </row>
    <row r="486">
      <c r="C486" s="17"/>
      <c r="D486" s="17"/>
      <c r="E486" s="32"/>
      <c r="F486" s="32"/>
      <c r="G486" s="32"/>
      <c r="H486" s="17"/>
      <c r="I486" s="18"/>
    </row>
    <row r="487">
      <c r="C487" s="17"/>
      <c r="D487" s="17"/>
      <c r="E487" s="32"/>
      <c r="F487" s="32"/>
      <c r="G487" s="32"/>
      <c r="H487" s="17"/>
      <c r="I487" s="18"/>
    </row>
    <row r="488">
      <c r="C488" s="17"/>
      <c r="D488" s="17"/>
      <c r="E488" s="32"/>
      <c r="F488" s="32"/>
      <c r="G488" s="32"/>
      <c r="H488" s="17"/>
      <c r="I488" s="18"/>
    </row>
    <row r="489">
      <c r="C489" s="17"/>
      <c r="D489" s="17"/>
      <c r="E489" s="32"/>
      <c r="F489" s="32"/>
      <c r="G489" s="32"/>
      <c r="H489" s="17"/>
      <c r="I489" s="18"/>
    </row>
    <row r="490">
      <c r="C490" s="17"/>
      <c r="D490" s="17"/>
      <c r="E490" s="32"/>
      <c r="F490" s="32"/>
      <c r="G490" s="32"/>
      <c r="H490" s="17"/>
      <c r="I490" s="18"/>
    </row>
    <row r="491">
      <c r="C491" s="17"/>
      <c r="D491" s="17"/>
      <c r="E491" s="32"/>
      <c r="F491" s="32"/>
      <c r="G491" s="32"/>
      <c r="H491" s="17"/>
      <c r="I491" s="18"/>
    </row>
    <row r="492">
      <c r="C492" s="17"/>
      <c r="D492" s="17"/>
      <c r="E492" s="32"/>
      <c r="F492" s="32"/>
      <c r="G492" s="32"/>
      <c r="H492" s="17"/>
      <c r="I492" s="18"/>
    </row>
    <row r="493">
      <c r="C493" s="17"/>
      <c r="D493" s="17"/>
      <c r="E493" s="32"/>
      <c r="F493" s="32"/>
      <c r="G493" s="32"/>
      <c r="H493" s="17"/>
      <c r="I493" s="18"/>
    </row>
    <row r="494">
      <c r="C494" s="17"/>
      <c r="D494" s="17"/>
      <c r="E494" s="32"/>
      <c r="F494" s="32"/>
      <c r="G494" s="32"/>
      <c r="H494" s="17"/>
      <c r="I494" s="18"/>
    </row>
    <row r="495">
      <c r="C495" s="17"/>
      <c r="D495" s="17"/>
      <c r="E495" s="32"/>
      <c r="F495" s="32"/>
      <c r="G495" s="32"/>
      <c r="H495" s="17"/>
      <c r="I495" s="18"/>
    </row>
    <row r="496">
      <c r="C496" s="17"/>
      <c r="D496" s="17"/>
      <c r="E496" s="32"/>
      <c r="F496" s="32"/>
      <c r="G496" s="32"/>
      <c r="H496" s="17"/>
      <c r="I496" s="18"/>
    </row>
    <row r="497">
      <c r="C497" s="17"/>
      <c r="D497" s="17"/>
      <c r="E497" s="32"/>
      <c r="F497" s="32"/>
      <c r="G497" s="32"/>
      <c r="H497" s="17"/>
      <c r="I497" s="18"/>
    </row>
    <row r="498">
      <c r="C498" s="17"/>
      <c r="D498" s="17"/>
      <c r="E498" s="32"/>
      <c r="F498" s="32"/>
      <c r="G498" s="32"/>
      <c r="H498" s="17"/>
      <c r="I498" s="18"/>
    </row>
    <row r="499">
      <c r="C499" s="17"/>
      <c r="D499" s="17"/>
      <c r="E499" s="32"/>
      <c r="F499" s="32"/>
      <c r="G499" s="32"/>
      <c r="H499" s="17"/>
      <c r="I499" s="18"/>
    </row>
    <row r="500">
      <c r="C500" s="17"/>
      <c r="D500" s="17"/>
      <c r="E500" s="32"/>
      <c r="F500" s="32"/>
      <c r="G500" s="32"/>
      <c r="H500" s="17"/>
      <c r="I500" s="18"/>
    </row>
    <row r="501">
      <c r="C501" s="17"/>
      <c r="D501" s="17"/>
      <c r="E501" s="32"/>
      <c r="F501" s="32"/>
      <c r="G501" s="32"/>
      <c r="H501" s="17"/>
      <c r="I501" s="18"/>
    </row>
    <row r="502">
      <c r="C502" s="17"/>
      <c r="D502" s="17"/>
      <c r="E502" s="32"/>
      <c r="F502" s="32"/>
      <c r="G502" s="32"/>
      <c r="H502" s="17"/>
      <c r="I502" s="18"/>
    </row>
    <row r="503">
      <c r="C503" s="17"/>
      <c r="D503" s="17"/>
      <c r="E503" s="32"/>
      <c r="F503" s="32"/>
      <c r="G503" s="32"/>
      <c r="H503" s="17"/>
      <c r="I503" s="18"/>
    </row>
    <row r="504">
      <c r="C504" s="17"/>
      <c r="D504" s="17"/>
      <c r="E504" s="32"/>
      <c r="F504" s="32"/>
      <c r="G504" s="32"/>
      <c r="H504" s="17"/>
      <c r="I504" s="18"/>
    </row>
    <row r="505">
      <c r="C505" s="17"/>
      <c r="D505" s="17"/>
      <c r="E505" s="32"/>
      <c r="F505" s="32"/>
      <c r="G505" s="32"/>
      <c r="H505" s="17"/>
      <c r="I505" s="18"/>
    </row>
    <row r="506">
      <c r="C506" s="17"/>
      <c r="D506" s="17"/>
      <c r="E506" s="32"/>
      <c r="F506" s="32"/>
      <c r="G506" s="32"/>
      <c r="H506" s="17"/>
      <c r="I506" s="18"/>
    </row>
    <row r="507">
      <c r="C507" s="17"/>
      <c r="D507" s="17"/>
      <c r="E507" s="32"/>
      <c r="F507" s="32"/>
      <c r="G507" s="32"/>
      <c r="H507" s="17"/>
      <c r="I507" s="18"/>
    </row>
    <row r="508">
      <c r="C508" s="17"/>
      <c r="D508" s="17"/>
      <c r="E508" s="32"/>
      <c r="F508" s="32"/>
      <c r="G508" s="32"/>
      <c r="H508" s="17"/>
      <c r="I508" s="18"/>
    </row>
    <row r="509">
      <c r="C509" s="17"/>
      <c r="D509" s="17"/>
      <c r="E509" s="32"/>
      <c r="F509" s="32"/>
      <c r="G509" s="32"/>
      <c r="H509" s="17"/>
      <c r="I509" s="18"/>
    </row>
    <row r="510">
      <c r="C510" s="17"/>
      <c r="D510" s="17"/>
      <c r="E510" s="32"/>
      <c r="F510" s="32"/>
      <c r="G510" s="32"/>
      <c r="H510" s="17"/>
      <c r="I510" s="18"/>
    </row>
    <row r="511">
      <c r="C511" s="17"/>
      <c r="D511" s="17"/>
      <c r="E511" s="32"/>
      <c r="F511" s="32"/>
      <c r="G511" s="32"/>
      <c r="H511" s="17"/>
      <c r="I511" s="18"/>
    </row>
    <row r="512">
      <c r="C512" s="17"/>
      <c r="D512" s="17"/>
      <c r="E512" s="32"/>
      <c r="F512" s="32"/>
      <c r="G512" s="32"/>
      <c r="H512" s="17"/>
      <c r="I512" s="18"/>
    </row>
    <row r="513">
      <c r="C513" s="17"/>
      <c r="D513" s="17"/>
      <c r="E513" s="32"/>
      <c r="F513" s="32"/>
      <c r="G513" s="32"/>
      <c r="H513" s="17"/>
      <c r="I513" s="18"/>
    </row>
    <row r="514">
      <c r="C514" s="17"/>
      <c r="D514" s="17"/>
      <c r="E514" s="32"/>
      <c r="F514" s="32"/>
      <c r="G514" s="32"/>
      <c r="H514" s="17"/>
      <c r="I514" s="18"/>
    </row>
    <row r="515">
      <c r="C515" s="17"/>
      <c r="D515" s="17"/>
      <c r="E515" s="32"/>
      <c r="F515" s="32"/>
      <c r="G515" s="32"/>
      <c r="H515" s="17"/>
      <c r="I515" s="18"/>
    </row>
    <row r="516">
      <c r="C516" s="17"/>
      <c r="D516" s="17"/>
      <c r="E516" s="32"/>
      <c r="F516" s="32"/>
      <c r="G516" s="32"/>
      <c r="H516" s="17"/>
      <c r="I516" s="18"/>
    </row>
    <row r="517">
      <c r="C517" s="17"/>
      <c r="D517" s="17"/>
      <c r="E517" s="32"/>
      <c r="F517" s="32"/>
      <c r="G517" s="32"/>
      <c r="H517" s="17"/>
      <c r="I517" s="18"/>
    </row>
    <row r="518">
      <c r="C518" s="17"/>
      <c r="D518" s="17"/>
      <c r="E518" s="32"/>
      <c r="F518" s="32"/>
      <c r="G518" s="32"/>
      <c r="H518" s="17"/>
      <c r="I518" s="18"/>
    </row>
    <row r="519">
      <c r="C519" s="17"/>
      <c r="D519" s="17"/>
      <c r="E519" s="32"/>
      <c r="F519" s="32"/>
      <c r="G519" s="32"/>
      <c r="H519" s="17"/>
      <c r="I519" s="18"/>
    </row>
    <row r="520">
      <c r="C520" s="17"/>
      <c r="D520" s="17"/>
      <c r="E520" s="32"/>
      <c r="F520" s="32"/>
      <c r="G520" s="32"/>
      <c r="H520" s="17"/>
      <c r="I520" s="18"/>
    </row>
    <row r="521">
      <c r="C521" s="17"/>
      <c r="D521" s="17"/>
      <c r="E521" s="32"/>
      <c r="F521" s="32"/>
      <c r="G521" s="32"/>
      <c r="H521" s="17"/>
      <c r="I521" s="18"/>
    </row>
    <row r="522">
      <c r="C522" s="17"/>
      <c r="D522" s="17"/>
      <c r="E522" s="32"/>
      <c r="F522" s="32"/>
      <c r="G522" s="32"/>
      <c r="H522" s="17"/>
      <c r="I522" s="18"/>
    </row>
    <row r="523">
      <c r="C523" s="17"/>
      <c r="D523" s="17"/>
      <c r="E523" s="32"/>
      <c r="F523" s="32"/>
      <c r="G523" s="32"/>
      <c r="H523" s="17"/>
      <c r="I523" s="18"/>
    </row>
    <row r="524">
      <c r="C524" s="17"/>
      <c r="D524" s="17"/>
      <c r="E524" s="32"/>
      <c r="F524" s="32"/>
      <c r="G524" s="32"/>
      <c r="H524" s="17"/>
      <c r="I524" s="18"/>
    </row>
    <row r="525">
      <c r="C525" s="17"/>
      <c r="D525" s="17"/>
      <c r="E525" s="32"/>
      <c r="F525" s="32"/>
      <c r="G525" s="32"/>
      <c r="H525" s="17"/>
      <c r="I525" s="18"/>
    </row>
    <row r="526">
      <c r="C526" s="17"/>
      <c r="D526" s="17"/>
      <c r="E526" s="32"/>
      <c r="F526" s="32"/>
      <c r="G526" s="32"/>
      <c r="H526" s="17"/>
      <c r="I526" s="18"/>
    </row>
    <row r="527">
      <c r="C527" s="17"/>
      <c r="D527" s="17"/>
      <c r="E527" s="32"/>
      <c r="F527" s="32"/>
      <c r="G527" s="32"/>
      <c r="H527" s="17"/>
      <c r="I527" s="18"/>
    </row>
    <row r="528">
      <c r="C528" s="17"/>
      <c r="D528" s="17"/>
      <c r="E528" s="32"/>
      <c r="F528" s="32"/>
      <c r="G528" s="32"/>
      <c r="H528" s="17"/>
      <c r="I528" s="18"/>
    </row>
    <row r="529">
      <c r="C529" s="17"/>
      <c r="D529" s="17"/>
      <c r="E529" s="32"/>
      <c r="F529" s="32"/>
      <c r="G529" s="32"/>
      <c r="H529" s="17"/>
      <c r="I529" s="18"/>
    </row>
    <row r="530">
      <c r="C530" s="17"/>
      <c r="D530" s="17"/>
      <c r="E530" s="32"/>
      <c r="F530" s="32"/>
      <c r="G530" s="32"/>
      <c r="H530" s="17"/>
      <c r="I530" s="18"/>
    </row>
    <row r="531">
      <c r="C531" s="17"/>
      <c r="D531" s="17"/>
      <c r="E531" s="32"/>
      <c r="F531" s="32"/>
      <c r="G531" s="32"/>
      <c r="H531" s="17"/>
      <c r="I531" s="18"/>
    </row>
    <row r="532">
      <c r="C532" s="17"/>
      <c r="D532" s="17"/>
      <c r="E532" s="32"/>
      <c r="F532" s="32"/>
      <c r="G532" s="32"/>
      <c r="H532" s="17"/>
      <c r="I532" s="18"/>
    </row>
    <row r="533">
      <c r="C533" s="17"/>
      <c r="D533" s="17"/>
      <c r="E533" s="32"/>
      <c r="F533" s="32"/>
      <c r="G533" s="32"/>
      <c r="H533" s="17"/>
      <c r="I533" s="18"/>
    </row>
    <row r="534">
      <c r="C534" s="17"/>
      <c r="D534" s="17"/>
      <c r="E534" s="32"/>
      <c r="F534" s="32"/>
      <c r="G534" s="32"/>
      <c r="H534" s="17"/>
      <c r="I534" s="18"/>
    </row>
    <row r="535">
      <c r="C535" s="17"/>
      <c r="D535" s="17"/>
      <c r="E535" s="32"/>
      <c r="F535" s="32"/>
      <c r="G535" s="32"/>
      <c r="H535" s="17"/>
      <c r="I535" s="18"/>
    </row>
    <row r="536">
      <c r="C536" s="17"/>
      <c r="D536" s="17"/>
      <c r="E536" s="32"/>
      <c r="F536" s="32"/>
      <c r="G536" s="32"/>
      <c r="H536" s="17"/>
      <c r="I536" s="18"/>
    </row>
    <row r="537">
      <c r="C537" s="17"/>
      <c r="D537" s="17"/>
      <c r="E537" s="32"/>
      <c r="F537" s="32"/>
      <c r="G537" s="32"/>
      <c r="H537" s="17"/>
      <c r="I537" s="18"/>
    </row>
    <row r="538">
      <c r="C538" s="17"/>
      <c r="D538" s="17"/>
      <c r="E538" s="32"/>
      <c r="F538" s="32"/>
      <c r="G538" s="32"/>
      <c r="H538" s="17"/>
      <c r="I538" s="18"/>
    </row>
    <row r="539">
      <c r="C539" s="17"/>
      <c r="D539" s="17"/>
      <c r="E539" s="32"/>
      <c r="F539" s="32"/>
      <c r="G539" s="32"/>
      <c r="H539" s="17"/>
      <c r="I539" s="18"/>
    </row>
    <row r="540">
      <c r="C540" s="17"/>
      <c r="D540" s="17"/>
      <c r="E540" s="32"/>
      <c r="F540" s="32"/>
      <c r="G540" s="32"/>
      <c r="H540" s="17"/>
      <c r="I540" s="18"/>
    </row>
    <row r="541">
      <c r="C541" s="17"/>
      <c r="D541" s="17"/>
      <c r="E541" s="32"/>
      <c r="F541" s="32"/>
      <c r="G541" s="32"/>
      <c r="H541" s="17"/>
      <c r="I541" s="18"/>
    </row>
    <row r="542">
      <c r="C542" s="17"/>
      <c r="D542" s="17"/>
      <c r="E542" s="32"/>
      <c r="F542" s="32"/>
      <c r="G542" s="32"/>
      <c r="H542" s="17"/>
      <c r="I542" s="18"/>
    </row>
    <row r="543">
      <c r="C543" s="17"/>
      <c r="D543" s="17"/>
      <c r="E543" s="32"/>
      <c r="F543" s="32"/>
      <c r="G543" s="32"/>
      <c r="H543" s="17"/>
      <c r="I543" s="18"/>
    </row>
    <row r="544">
      <c r="C544" s="17"/>
      <c r="D544" s="17"/>
      <c r="E544" s="32"/>
      <c r="F544" s="32"/>
      <c r="G544" s="32"/>
      <c r="H544" s="17"/>
      <c r="I544" s="18"/>
    </row>
    <row r="545">
      <c r="C545" s="17"/>
      <c r="D545" s="17"/>
      <c r="E545" s="32"/>
      <c r="F545" s="32"/>
      <c r="G545" s="32"/>
      <c r="H545" s="17"/>
      <c r="I545" s="18"/>
    </row>
    <row r="546">
      <c r="C546" s="17"/>
      <c r="D546" s="17"/>
      <c r="E546" s="32"/>
      <c r="F546" s="32"/>
      <c r="G546" s="32"/>
      <c r="H546" s="17"/>
      <c r="I546" s="18"/>
    </row>
    <row r="547">
      <c r="C547" s="17"/>
      <c r="D547" s="17"/>
      <c r="E547" s="32"/>
      <c r="F547" s="32"/>
      <c r="G547" s="32"/>
      <c r="H547" s="17"/>
      <c r="I547" s="18"/>
    </row>
    <row r="548">
      <c r="C548" s="17"/>
      <c r="D548" s="17"/>
      <c r="E548" s="32"/>
      <c r="F548" s="32"/>
      <c r="G548" s="32"/>
      <c r="H548" s="17"/>
      <c r="I548" s="18"/>
    </row>
    <row r="549">
      <c r="C549" s="17"/>
      <c r="D549" s="17"/>
      <c r="E549" s="32"/>
      <c r="F549" s="32"/>
      <c r="G549" s="32"/>
      <c r="H549" s="17"/>
      <c r="I549" s="18"/>
    </row>
    <row r="550">
      <c r="C550" s="17"/>
      <c r="D550" s="17"/>
      <c r="E550" s="32"/>
      <c r="F550" s="32"/>
      <c r="G550" s="32"/>
      <c r="H550" s="17"/>
      <c r="I550" s="18"/>
    </row>
    <row r="551">
      <c r="C551" s="17"/>
      <c r="D551" s="17"/>
      <c r="E551" s="32"/>
      <c r="F551" s="32"/>
      <c r="G551" s="32"/>
      <c r="H551" s="17"/>
      <c r="I551" s="18"/>
    </row>
    <row r="552">
      <c r="C552" s="17"/>
      <c r="D552" s="17"/>
      <c r="E552" s="32"/>
      <c r="F552" s="32"/>
      <c r="G552" s="32"/>
      <c r="H552" s="17"/>
      <c r="I552" s="18"/>
    </row>
    <row r="553">
      <c r="C553" s="17"/>
      <c r="D553" s="17"/>
      <c r="E553" s="32"/>
      <c r="F553" s="32"/>
      <c r="G553" s="32"/>
      <c r="H553" s="17"/>
      <c r="I553" s="18"/>
    </row>
    <row r="554">
      <c r="C554" s="17"/>
      <c r="D554" s="17"/>
      <c r="E554" s="32"/>
      <c r="F554" s="32"/>
      <c r="G554" s="32"/>
      <c r="H554" s="17"/>
      <c r="I554" s="18"/>
    </row>
    <row r="555">
      <c r="C555" s="17"/>
      <c r="D555" s="17"/>
      <c r="E555" s="32"/>
      <c r="F555" s="32"/>
      <c r="G555" s="32"/>
      <c r="H555" s="17"/>
      <c r="I555" s="18"/>
    </row>
    <row r="556">
      <c r="C556" s="17"/>
      <c r="D556" s="17"/>
      <c r="E556" s="32"/>
      <c r="F556" s="32"/>
      <c r="G556" s="32"/>
      <c r="H556" s="17"/>
      <c r="I556" s="18"/>
    </row>
    <row r="557">
      <c r="C557" s="17"/>
      <c r="D557" s="17"/>
      <c r="E557" s="32"/>
      <c r="F557" s="32"/>
      <c r="G557" s="32"/>
      <c r="H557" s="17"/>
      <c r="I557" s="18"/>
    </row>
    <row r="558">
      <c r="C558" s="17"/>
      <c r="D558" s="17"/>
      <c r="E558" s="32"/>
      <c r="F558" s="32"/>
      <c r="G558" s="32"/>
      <c r="H558" s="17"/>
      <c r="I558" s="18"/>
    </row>
    <row r="559">
      <c r="C559" s="17"/>
      <c r="D559" s="17"/>
      <c r="E559" s="32"/>
      <c r="F559" s="32"/>
      <c r="G559" s="32"/>
      <c r="H559" s="17"/>
      <c r="I559" s="18"/>
    </row>
    <row r="560">
      <c r="C560" s="17"/>
      <c r="D560" s="17"/>
      <c r="E560" s="32"/>
      <c r="F560" s="32"/>
      <c r="G560" s="32"/>
      <c r="H560" s="17"/>
      <c r="I560" s="18"/>
    </row>
    <row r="561">
      <c r="C561" s="17"/>
      <c r="D561" s="17"/>
      <c r="E561" s="32"/>
      <c r="F561" s="32"/>
      <c r="G561" s="32"/>
      <c r="H561" s="17"/>
      <c r="I561" s="18"/>
    </row>
    <row r="562">
      <c r="C562" s="17"/>
      <c r="D562" s="17"/>
      <c r="E562" s="32"/>
      <c r="F562" s="32"/>
      <c r="G562" s="32"/>
      <c r="H562" s="17"/>
      <c r="I562" s="18"/>
    </row>
    <row r="563">
      <c r="C563" s="17"/>
      <c r="D563" s="17"/>
      <c r="E563" s="32"/>
      <c r="F563" s="32"/>
      <c r="G563" s="32"/>
      <c r="H563" s="17"/>
      <c r="I563" s="18"/>
    </row>
    <row r="564">
      <c r="C564" s="17"/>
      <c r="D564" s="17"/>
      <c r="E564" s="32"/>
      <c r="F564" s="32"/>
      <c r="G564" s="32"/>
      <c r="H564" s="17"/>
      <c r="I564" s="18"/>
    </row>
    <row r="565">
      <c r="C565" s="17"/>
      <c r="D565" s="17"/>
      <c r="E565" s="32"/>
      <c r="F565" s="32"/>
      <c r="G565" s="32"/>
      <c r="H565" s="17"/>
      <c r="I565" s="18"/>
    </row>
    <row r="566">
      <c r="C566" s="17"/>
      <c r="D566" s="17"/>
      <c r="E566" s="32"/>
      <c r="F566" s="32"/>
      <c r="G566" s="32"/>
      <c r="H566" s="17"/>
      <c r="I566" s="18"/>
    </row>
    <row r="567">
      <c r="C567" s="17"/>
      <c r="D567" s="17"/>
      <c r="E567" s="32"/>
      <c r="F567" s="32"/>
      <c r="G567" s="32"/>
      <c r="H567" s="17"/>
      <c r="I567" s="18"/>
    </row>
    <row r="568">
      <c r="C568" s="17"/>
      <c r="D568" s="17"/>
      <c r="E568" s="32"/>
      <c r="F568" s="32"/>
      <c r="G568" s="32"/>
      <c r="H568" s="17"/>
      <c r="I568" s="18"/>
    </row>
    <row r="569">
      <c r="C569" s="17"/>
      <c r="D569" s="17"/>
      <c r="E569" s="32"/>
      <c r="F569" s="32"/>
      <c r="G569" s="32"/>
      <c r="H569" s="17"/>
      <c r="I569" s="18"/>
    </row>
    <row r="570">
      <c r="C570" s="17"/>
      <c r="D570" s="17"/>
      <c r="E570" s="32"/>
      <c r="F570" s="32"/>
      <c r="G570" s="32"/>
      <c r="H570" s="17"/>
      <c r="I570" s="18"/>
    </row>
    <row r="571">
      <c r="C571" s="17"/>
      <c r="D571" s="17"/>
      <c r="E571" s="32"/>
      <c r="F571" s="32"/>
      <c r="G571" s="32"/>
      <c r="H571" s="17"/>
      <c r="I571" s="18"/>
    </row>
    <row r="572">
      <c r="C572" s="17"/>
      <c r="D572" s="17"/>
      <c r="E572" s="32"/>
      <c r="F572" s="32"/>
      <c r="G572" s="32"/>
      <c r="H572" s="17"/>
      <c r="I572" s="18"/>
    </row>
    <row r="573">
      <c r="C573" s="17"/>
      <c r="D573" s="17"/>
      <c r="E573" s="32"/>
      <c r="F573" s="32"/>
      <c r="G573" s="32"/>
      <c r="H573" s="17"/>
      <c r="I573" s="18"/>
    </row>
    <row r="574">
      <c r="C574" s="17"/>
      <c r="D574" s="17"/>
      <c r="E574" s="32"/>
      <c r="F574" s="32"/>
      <c r="G574" s="32"/>
      <c r="H574" s="17"/>
      <c r="I574" s="18"/>
    </row>
    <row r="575">
      <c r="C575" s="17"/>
      <c r="D575" s="17"/>
      <c r="E575" s="32"/>
      <c r="F575" s="32"/>
      <c r="G575" s="32"/>
      <c r="H575" s="17"/>
      <c r="I575" s="18"/>
    </row>
    <row r="576">
      <c r="C576" s="17"/>
      <c r="D576" s="17"/>
      <c r="E576" s="32"/>
      <c r="F576" s="32"/>
      <c r="G576" s="32"/>
      <c r="H576" s="17"/>
      <c r="I576" s="18"/>
    </row>
    <row r="577">
      <c r="C577" s="17"/>
      <c r="D577" s="17"/>
      <c r="E577" s="32"/>
      <c r="F577" s="32"/>
      <c r="G577" s="32"/>
      <c r="H577" s="17"/>
      <c r="I577" s="18"/>
    </row>
    <row r="578">
      <c r="C578" s="17"/>
      <c r="D578" s="17"/>
      <c r="E578" s="32"/>
      <c r="F578" s="32"/>
      <c r="G578" s="32"/>
      <c r="H578" s="17"/>
      <c r="I578" s="18"/>
    </row>
    <row r="579">
      <c r="C579" s="17"/>
      <c r="D579" s="17"/>
      <c r="E579" s="32"/>
      <c r="F579" s="32"/>
      <c r="G579" s="32"/>
      <c r="H579" s="17"/>
      <c r="I579" s="18"/>
    </row>
    <row r="580">
      <c r="C580" s="17"/>
      <c r="D580" s="17"/>
      <c r="E580" s="32"/>
      <c r="F580" s="32"/>
      <c r="G580" s="32"/>
      <c r="H580" s="17"/>
      <c r="I580" s="18"/>
    </row>
    <row r="581">
      <c r="C581" s="17"/>
      <c r="D581" s="17"/>
      <c r="E581" s="32"/>
      <c r="F581" s="32"/>
      <c r="G581" s="32"/>
      <c r="H581" s="17"/>
      <c r="I581" s="18"/>
    </row>
    <row r="582">
      <c r="C582" s="17"/>
      <c r="D582" s="17"/>
      <c r="E582" s="32"/>
      <c r="F582" s="32"/>
      <c r="G582" s="32"/>
      <c r="H582" s="17"/>
      <c r="I582" s="18"/>
    </row>
    <row r="583">
      <c r="C583" s="17"/>
      <c r="D583" s="17"/>
      <c r="E583" s="32"/>
      <c r="F583" s="32"/>
      <c r="G583" s="32"/>
      <c r="H583" s="17"/>
      <c r="I583" s="18"/>
    </row>
    <row r="584">
      <c r="C584" s="17"/>
      <c r="D584" s="17"/>
      <c r="E584" s="32"/>
      <c r="F584" s="32"/>
      <c r="G584" s="32"/>
      <c r="H584" s="17"/>
      <c r="I584" s="18"/>
    </row>
    <row r="585">
      <c r="C585" s="17"/>
      <c r="D585" s="17"/>
      <c r="E585" s="32"/>
      <c r="F585" s="32"/>
      <c r="G585" s="32"/>
      <c r="H585" s="17"/>
      <c r="I585" s="18"/>
    </row>
    <row r="586">
      <c r="C586" s="17"/>
      <c r="D586" s="17"/>
      <c r="E586" s="32"/>
      <c r="F586" s="32"/>
      <c r="G586" s="32"/>
      <c r="H586" s="17"/>
      <c r="I586" s="18"/>
    </row>
    <row r="587">
      <c r="C587" s="17"/>
      <c r="D587" s="17"/>
      <c r="E587" s="32"/>
      <c r="F587" s="32"/>
      <c r="G587" s="32"/>
      <c r="H587" s="17"/>
      <c r="I587" s="18"/>
    </row>
    <row r="588">
      <c r="C588" s="17"/>
      <c r="D588" s="17"/>
      <c r="E588" s="32"/>
      <c r="F588" s="32"/>
      <c r="G588" s="32"/>
      <c r="H588" s="17"/>
      <c r="I588" s="18"/>
    </row>
    <row r="589">
      <c r="C589" s="17"/>
      <c r="D589" s="17"/>
      <c r="E589" s="32"/>
      <c r="F589" s="32"/>
      <c r="G589" s="32"/>
      <c r="H589" s="17"/>
      <c r="I589" s="18"/>
    </row>
    <row r="590">
      <c r="C590" s="17"/>
      <c r="D590" s="17"/>
      <c r="E590" s="32"/>
      <c r="F590" s="32"/>
      <c r="G590" s="32"/>
      <c r="H590" s="17"/>
      <c r="I590" s="18"/>
    </row>
    <row r="591">
      <c r="C591" s="17"/>
      <c r="D591" s="17"/>
      <c r="E591" s="32"/>
      <c r="F591" s="32"/>
      <c r="G591" s="32"/>
      <c r="H591" s="17"/>
      <c r="I591" s="18"/>
    </row>
    <row r="592">
      <c r="C592" s="17"/>
      <c r="D592" s="17"/>
      <c r="E592" s="32"/>
      <c r="F592" s="32"/>
      <c r="G592" s="32"/>
      <c r="H592" s="17"/>
      <c r="I592" s="18"/>
    </row>
    <row r="593">
      <c r="C593" s="17"/>
      <c r="D593" s="17"/>
      <c r="E593" s="32"/>
      <c r="F593" s="32"/>
      <c r="G593" s="32"/>
      <c r="H593" s="17"/>
      <c r="I593" s="18"/>
    </row>
    <row r="594">
      <c r="C594" s="17"/>
      <c r="D594" s="17"/>
      <c r="E594" s="32"/>
      <c r="F594" s="32"/>
      <c r="G594" s="32"/>
      <c r="H594" s="17"/>
      <c r="I594" s="18"/>
    </row>
    <row r="595">
      <c r="C595" s="17"/>
      <c r="D595" s="17"/>
      <c r="E595" s="32"/>
      <c r="F595" s="32"/>
      <c r="G595" s="32"/>
      <c r="H595" s="17"/>
      <c r="I595" s="18"/>
    </row>
    <row r="596">
      <c r="C596" s="17"/>
      <c r="D596" s="17"/>
      <c r="E596" s="32"/>
      <c r="F596" s="32"/>
      <c r="G596" s="32"/>
      <c r="H596" s="17"/>
      <c r="I596" s="18"/>
    </row>
    <row r="597">
      <c r="C597" s="17"/>
      <c r="D597" s="17"/>
      <c r="E597" s="32"/>
      <c r="F597" s="32"/>
      <c r="G597" s="32"/>
      <c r="H597" s="17"/>
      <c r="I597" s="18"/>
    </row>
    <row r="598">
      <c r="C598" s="17"/>
      <c r="D598" s="17"/>
      <c r="E598" s="32"/>
      <c r="F598" s="32"/>
      <c r="G598" s="32"/>
      <c r="H598" s="17"/>
      <c r="I598" s="18"/>
    </row>
    <row r="599">
      <c r="C599" s="17"/>
      <c r="D599" s="17"/>
      <c r="E599" s="32"/>
      <c r="F599" s="32"/>
      <c r="G599" s="32"/>
      <c r="H599" s="17"/>
      <c r="I599" s="18"/>
    </row>
    <row r="600">
      <c r="C600" s="17"/>
      <c r="D600" s="17"/>
      <c r="E600" s="32"/>
      <c r="F600" s="32"/>
      <c r="G600" s="32"/>
      <c r="H600" s="17"/>
      <c r="I600" s="18"/>
    </row>
    <row r="601">
      <c r="C601" s="17"/>
      <c r="D601" s="17"/>
      <c r="E601" s="32"/>
      <c r="F601" s="32"/>
      <c r="G601" s="32"/>
      <c r="H601" s="17"/>
      <c r="I601" s="18"/>
    </row>
    <row r="602">
      <c r="C602" s="17"/>
      <c r="D602" s="17"/>
      <c r="E602" s="32"/>
      <c r="F602" s="32"/>
      <c r="G602" s="32"/>
      <c r="H602" s="17"/>
      <c r="I602" s="18"/>
    </row>
    <row r="603">
      <c r="C603" s="17"/>
      <c r="D603" s="17"/>
      <c r="E603" s="32"/>
      <c r="F603" s="32"/>
      <c r="G603" s="32"/>
      <c r="H603" s="17"/>
      <c r="I603" s="18"/>
    </row>
    <row r="604">
      <c r="C604" s="17"/>
      <c r="D604" s="17"/>
      <c r="E604" s="32"/>
      <c r="F604" s="32"/>
      <c r="G604" s="32"/>
      <c r="H604" s="17"/>
      <c r="I604" s="18"/>
    </row>
    <row r="605">
      <c r="C605" s="17"/>
      <c r="D605" s="17"/>
      <c r="E605" s="32"/>
      <c r="F605" s="32"/>
      <c r="G605" s="32"/>
      <c r="H605" s="17"/>
      <c r="I605" s="18"/>
    </row>
    <row r="606">
      <c r="C606" s="17"/>
      <c r="D606" s="17"/>
      <c r="E606" s="32"/>
      <c r="F606" s="32"/>
      <c r="G606" s="32"/>
      <c r="H606" s="17"/>
      <c r="I606" s="18"/>
    </row>
    <row r="607">
      <c r="C607" s="17"/>
      <c r="D607" s="17"/>
      <c r="E607" s="32"/>
      <c r="F607" s="32"/>
      <c r="G607" s="32"/>
      <c r="H607" s="17"/>
      <c r="I607" s="18"/>
    </row>
    <row r="608">
      <c r="C608" s="17"/>
      <c r="D608" s="17"/>
      <c r="E608" s="32"/>
      <c r="F608" s="32"/>
      <c r="G608" s="32"/>
      <c r="H608" s="17"/>
      <c r="I608" s="18"/>
    </row>
    <row r="609">
      <c r="C609" s="17"/>
      <c r="D609" s="17"/>
      <c r="E609" s="32"/>
      <c r="F609" s="32"/>
      <c r="G609" s="32"/>
      <c r="H609" s="17"/>
      <c r="I609" s="18"/>
    </row>
    <row r="610">
      <c r="C610" s="17"/>
      <c r="D610" s="17"/>
      <c r="E610" s="32"/>
      <c r="F610" s="32"/>
      <c r="G610" s="32"/>
      <c r="H610" s="17"/>
      <c r="I610" s="18"/>
    </row>
    <row r="611">
      <c r="C611" s="17"/>
      <c r="D611" s="17"/>
      <c r="E611" s="32"/>
      <c r="F611" s="32"/>
      <c r="G611" s="32"/>
      <c r="H611" s="17"/>
      <c r="I611" s="18"/>
    </row>
    <row r="612">
      <c r="C612" s="17"/>
      <c r="D612" s="17"/>
      <c r="E612" s="32"/>
      <c r="F612" s="32"/>
      <c r="G612" s="32"/>
      <c r="H612" s="17"/>
      <c r="I612" s="18"/>
    </row>
    <row r="613">
      <c r="C613" s="17"/>
      <c r="D613" s="17"/>
      <c r="E613" s="32"/>
      <c r="F613" s="32"/>
      <c r="G613" s="32"/>
      <c r="H613" s="17"/>
      <c r="I613" s="18"/>
    </row>
    <row r="614">
      <c r="C614" s="17"/>
      <c r="D614" s="17"/>
      <c r="E614" s="32"/>
      <c r="F614" s="32"/>
      <c r="G614" s="32"/>
      <c r="H614" s="17"/>
      <c r="I614" s="18"/>
    </row>
    <row r="615">
      <c r="C615" s="17"/>
      <c r="D615" s="17"/>
      <c r="E615" s="32"/>
      <c r="F615" s="32"/>
      <c r="G615" s="32"/>
      <c r="H615" s="17"/>
      <c r="I615" s="18"/>
    </row>
    <row r="616">
      <c r="C616" s="17"/>
      <c r="D616" s="17"/>
      <c r="E616" s="32"/>
      <c r="F616" s="32"/>
      <c r="G616" s="32"/>
      <c r="H616" s="17"/>
      <c r="I616" s="18"/>
    </row>
    <row r="617">
      <c r="C617" s="17"/>
      <c r="D617" s="17"/>
      <c r="E617" s="32"/>
      <c r="F617" s="32"/>
      <c r="G617" s="32"/>
      <c r="H617" s="17"/>
      <c r="I617" s="18"/>
    </row>
    <row r="618">
      <c r="C618" s="17"/>
      <c r="D618" s="17"/>
      <c r="E618" s="32"/>
      <c r="F618" s="32"/>
      <c r="G618" s="32"/>
      <c r="H618" s="17"/>
      <c r="I618" s="18"/>
    </row>
    <row r="619">
      <c r="C619" s="17"/>
      <c r="D619" s="17"/>
      <c r="E619" s="32"/>
      <c r="F619" s="32"/>
      <c r="G619" s="32"/>
      <c r="H619" s="17"/>
      <c r="I619" s="18"/>
    </row>
    <row r="620">
      <c r="C620" s="17"/>
      <c r="D620" s="17"/>
      <c r="E620" s="32"/>
      <c r="F620" s="32"/>
      <c r="G620" s="32"/>
      <c r="H620" s="17"/>
      <c r="I620" s="18"/>
    </row>
    <row r="621">
      <c r="C621" s="17"/>
      <c r="D621" s="17"/>
      <c r="E621" s="32"/>
      <c r="F621" s="32"/>
      <c r="G621" s="32"/>
      <c r="H621" s="17"/>
      <c r="I621" s="18"/>
    </row>
    <row r="622">
      <c r="C622" s="17"/>
      <c r="D622" s="17"/>
      <c r="E622" s="32"/>
      <c r="F622" s="32"/>
      <c r="G622" s="32"/>
      <c r="H622" s="17"/>
      <c r="I622" s="18"/>
    </row>
    <row r="623">
      <c r="C623" s="17"/>
      <c r="D623" s="17"/>
      <c r="E623" s="32"/>
      <c r="F623" s="32"/>
      <c r="G623" s="32"/>
      <c r="H623" s="17"/>
      <c r="I623" s="18"/>
    </row>
    <row r="624">
      <c r="C624" s="17"/>
      <c r="D624" s="17"/>
      <c r="E624" s="32"/>
      <c r="F624" s="32"/>
      <c r="G624" s="32"/>
      <c r="H624" s="17"/>
      <c r="I624" s="18"/>
    </row>
    <row r="625">
      <c r="C625" s="17"/>
      <c r="D625" s="17"/>
      <c r="E625" s="32"/>
      <c r="F625" s="32"/>
      <c r="G625" s="32"/>
      <c r="H625" s="17"/>
      <c r="I625" s="18"/>
    </row>
    <row r="626">
      <c r="C626" s="17"/>
      <c r="D626" s="17"/>
      <c r="E626" s="32"/>
      <c r="F626" s="32"/>
      <c r="G626" s="32"/>
      <c r="H626" s="17"/>
      <c r="I626" s="18"/>
    </row>
    <row r="627">
      <c r="C627" s="17"/>
      <c r="D627" s="17"/>
      <c r="E627" s="32"/>
      <c r="F627" s="32"/>
      <c r="G627" s="32"/>
      <c r="H627" s="17"/>
      <c r="I627" s="18"/>
    </row>
    <row r="628">
      <c r="C628" s="17"/>
      <c r="D628" s="17"/>
      <c r="E628" s="32"/>
      <c r="F628" s="32"/>
      <c r="G628" s="32"/>
      <c r="H628" s="17"/>
      <c r="I628" s="18"/>
    </row>
    <row r="629">
      <c r="C629" s="17"/>
      <c r="D629" s="17"/>
      <c r="E629" s="32"/>
      <c r="F629" s="32"/>
      <c r="G629" s="32"/>
      <c r="H629" s="17"/>
      <c r="I629" s="18"/>
    </row>
    <row r="630">
      <c r="C630" s="17"/>
      <c r="D630" s="17"/>
      <c r="E630" s="32"/>
      <c r="F630" s="32"/>
      <c r="G630" s="32"/>
      <c r="H630" s="17"/>
      <c r="I630" s="18"/>
    </row>
    <row r="631">
      <c r="C631" s="17"/>
      <c r="D631" s="17"/>
      <c r="E631" s="32"/>
      <c r="F631" s="32"/>
      <c r="G631" s="32"/>
      <c r="H631" s="17"/>
      <c r="I631" s="18"/>
    </row>
    <row r="632">
      <c r="C632" s="17"/>
      <c r="D632" s="17"/>
      <c r="E632" s="32"/>
      <c r="F632" s="32"/>
      <c r="G632" s="32"/>
      <c r="H632" s="17"/>
      <c r="I632" s="18"/>
    </row>
    <row r="633">
      <c r="C633" s="17"/>
      <c r="D633" s="17"/>
      <c r="E633" s="32"/>
      <c r="F633" s="32"/>
      <c r="G633" s="32"/>
      <c r="H633" s="17"/>
      <c r="I633" s="18"/>
    </row>
    <row r="634">
      <c r="C634" s="17"/>
      <c r="D634" s="17"/>
      <c r="E634" s="32"/>
      <c r="F634" s="32"/>
      <c r="G634" s="32"/>
      <c r="H634" s="17"/>
      <c r="I634" s="18"/>
    </row>
    <row r="635">
      <c r="C635" s="17"/>
      <c r="D635" s="17"/>
      <c r="E635" s="32"/>
      <c r="F635" s="32"/>
      <c r="G635" s="32"/>
      <c r="H635" s="17"/>
      <c r="I635" s="18"/>
    </row>
    <row r="636">
      <c r="C636" s="17"/>
      <c r="D636" s="17"/>
      <c r="E636" s="32"/>
      <c r="F636" s="32"/>
      <c r="G636" s="32"/>
      <c r="H636" s="17"/>
      <c r="I636" s="18"/>
    </row>
    <row r="637">
      <c r="C637" s="17"/>
      <c r="D637" s="17"/>
      <c r="E637" s="32"/>
      <c r="F637" s="32"/>
      <c r="G637" s="32"/>
      <c r="H637" s="17"/>
      <c r="I637" s="18"/>
    </row>
    <row r="638">
      <c r="C638" s="17"/>
      <c r="D638" s="17"/>
      <c r="E638" s="32"/>
      <c r="F638" s="32"/>
      <c r="G638" s="32"/>
      <c r="H638" s="17"/>
      <c r="I638" s="18"/>
    </row>
    <row r="639">
      <c r="C639" s="17"/>
      <c r="D639" s="17"/>
      <c r="E639" s="32"/>
      <c r="F639" s="32"/>
      <c r="G639" s="32"/>
      <c r="H639" s="17"/>
      <c r="I639" s="18"/>
    </row>
    <row r="640">
      <c r="C640" s="17"/>
      <c r="D640" s="17"/>
      <c r="E640" s="32"/>
      <c r="F640" s="32"/>
      <c r="G640" s="32"/>
      <c r="H640" s="17"/>
      <c r="I640" s="18"/>
    </row>
    <row r="641">
      <c r="C641" s="17"/>
      <c r="D641" s="17"/>
      <c r="E641" s="32"/>
      <c r="F641" s="32"/>
      <c r="G641" s="32"/>
      <c r="H641" s="17"/>
      <c r="I641" s="18"/>
    </row>
    <row r="642">
      <c r="C642" s="17"/>
      <c r="D642" s="17"/>
      <c r="E642" s="32"/>
      <c r="F642" s="32"/>
      <c r="G642" s="32"/>
      <c r="H642" s="17"/>
      <c r="I642" s="18"/>
    </row>
    <row r="643">
      <c r="C643" s="17"/>
      <c r="D643" s="17"/>
      <c r="E643" s="32"/>
      <c r="F643" s="32"/>
      <c r="G643" s="32"/>
      <c r="H643" s="17"/>
      <c r="I643" s="18"/>
    </row>
    <row r="644">
      <c r="C644" s="17"/>
      <c r="D644" s="17"/>
      <c r="E644" s="32"/>
      <c r="F644" s="32"/>
      <c r="G644" s="32"/>
      <c r="H644" s="17"/>
      <c r="I644" s="18"/>
    </row>
    <row r="645">
      <c r="C645" s="17"/>
      <c r="D645" s="17"/>
      <c r="E645" s="32"/>
      <c r="F645" s="32"/>
      <c r="G645" s="32"/>
      <c r="H645" s="17"/>
      <c r="I645" s="18"/>
    </row>
    <row r="646">
      <c r="C646" s="17"/>
      <c r="D646" s="17"/>
      <c r="E646" s="32"/>
      <c r="F646" s="32"/>
      <c r="G646" s="32"/>
      <c r="H646" s="17"/>
      <c r="I646" s="18"/>
    </row>
    <row r="647">
      <c r="C647" s="17"/>
      <c r="D647" s="17"/>
      <c r="E647" s="32"/>
      <c r="F647" s="32"/>
      <c r="G647" s="32"/>
      <c r="H647" s="17"/>
      <c r="I647" s="18"/>
    </row>
    <row r="648">
      <c r="C648" s="17"/>
      <c r="D648" s="17"/>
      <c r="E648" s="32"/>
      <c r="F648" s="32"/>
      <c r="G648" s="32"/>
      <c r="H648" s="17"/>
      <c r="I648" s="18"/>
    </row>
    <row r="649">
      <c r="C649" s="17"/>
      <c r="D649" s="17"/>
      <c r="E649" s="32"/>
      <c r="F649" s="32"/>
      <c r="G649" s="32"/>
      <c r="H649" s="17"/>
      <c r="I649" s="18"/>
    </row>
    <row r="650">
      <c r="C650" s="17"/>
      <c r="D650" s="17"/>
      <c r="E650" s="32"/>
      <c r="F650" s="32"/>
      <c r="G650" s="32"/>
      <c r="H650" s="17"/>
      <c r="I650" s="18"/>
    </row>
    <row r="651">
      <c r="C651" s="17"/>
      <c r="D651" s="17"/>
      <c r="E651" s="32"/>
      <c r="F651" s="32"/>
      <c r="G651" s="32"/>
      <c r="H651" s="17"/>
      <c r="I651" s="18"/>
    </row>
    <row r="652">
      <c r="C652" s="17"/>
      <c r="D652" s="17"/>
      <c r="E652" s="32"/>
      <c r="F652" s="32"/>
      <c r="G652" s="32"/>
      <c r="H652" s="17"/>
      <c r="I652" s="18"/>
    </row>
    <row r="653">
      <c r="C653" s="17"/>
      <c r="D653" s="17"/>
      <c r="E653" s="32"/>
      <c r="F653" s="32"/>
      <c r="G653" s="32"/>
      <c r="H653" s="17"/>
      <c r="I653" s="18"/>
    </row>
    <row r="654">
      <c r="C654" s="17"/>
      <c r="D654" s="17"/>
      <c r="E654" s="32"/>
      <c r="F654" s="32"/>
      <c r="G654" s="32"/>
      <c r="H654" s="17"/>
      <c r="I654" s="18"/>
    </row>
    <row r="655">
      <c r="C655" s="17"/>
      <c r="D655" s="17"/>
      <c r="E655" s="32"/>
      <c r="F655" s="32"/>
      <c r="G655" s="32"/>
      <c r="H655" s="17"/>
      <c r="I655" s="18"/>
    </row>
    <row r="656">
      <c r="C656" s="17"/>
      <c r="D656" s="17"/>
      <c r="E656" s="32"/>
      <c r="F656" s="32"/>
      <c r="G656" s="32"/>
      <c r="H656" s="17"/>
      <c r="I656" s="18"/>
    </row>
    <row r="657">
      <c r="C657" s="17"/>
      <c r="D657" s="17"/>
      <c r="E657" s="32"/>
      <c r="F657" s="32"/>
      <c r="G657" s="32"/>
      <c r="H657" s="17"/>
      <c r="I657" s="18"/>
    </row>
    <row r="658">
      <c r="C658" s="17"/>
      <c r="D658" s="17"/>
      <c r="E658" s="32"/>
      <c r="F658" s="32"/>
      <c r="G658" s="32"/>
      <c r="H658" s="17"/>
      <c r="I658" s="18"/>
    </row>
    <row r="659">
      <c r="C659" s="17"/>
      <c r="D659" s="17"/>
      <c r="E659" s="32"/>
      <c r="F659" s="32"/>
      <c r="G659" s="32"/>
      <c r="H659" s="17"/>
      <c r="I659" s="18"/>
    </row>
    <row r="660">
      <c r="C660" s="17"/>
      <c r="D660" s="17"/>
      <c r="E660" s="32"/>
      <c r="F660" s="32"/>
      <c r="G660" s="32"/>
      <c r="H660" s="17"/>
      <c r="I660" s="18"/>
    </row>
    <row r="661">
      <c r="C661" s="17"/>
      <c r="D661" s="17"/>
      <c r="E661" s="32"/>
      <c r="F661" s="32"/>
      <c r="G661" s="32"/>
      <c r="H661" s="17"/>
      <c r="I661" s="18"/>
    </row>
    <row r="662">
      <c r="C662" s="17"/>
      <c r="D662" s="17"/>
      <c r="E662" s="32"/>
      <c r="F662" s="32"/>
      <c r="G662" s="32"/>
      <c r="H662" s="17"/>
      <c r="I662" s="18"/>
    </row>
    <row r="663">
      <c r="C663" s="17"/>
      <c r="D663" s="17"/>
      <c r="E663" s="32"/>
      <c r="F663" s="32"/>
      <c r="G663" s="32"/>
      <c r="H663" s="17"/>
      <c r="I663" s="18"/>
    </row>
    <row r="664">
      <c r="C664" s="17"/>
      <c r="D664" s="17"/>
      <c r="E664" s="32"/>
      <c r="F664" s="32"/>
      <c r="G664" s="32"/>
      <c r="H664" s="17"/>
      <c r="I664" s="18"/>
    </row>
    <row r="665">
      <c r="C665" s="17"/>
      <c r="D665" s="17"/>
      <c r="E665" s="32"/>
      <c r="F665" s="32"/>
      <c r="G665" s="32"/>
      <c r="H665" s="17"/>
      <c r="I665" s="18"/>
    </row>
    <row r="666">
      <c r="C666" s="17"/>
      <c r="D666" s="17"/>
      <c r="E666" s="32"/>
      <c r="F666" s="32"/>
      <c r="G666" s="32"/>
      <c r="H666" s="17"/>
      <c r="I666" s="18"/>
    </row>
    <row r="667">
      <c r="C667" s="17"/>
      <c r="D667" s="17"/>
      <c r="E667" s="32"/>
      <c r="F667" s="32"/>
      <c r="G667" s="32"/>
      <c r="H667" s="17"/>
      <c r="I667" s="18"/>
    </row>
    <row r="668">
      <c r="C668" s="17"/>
      <c r="D668" s="17"/>
      <c r="E668" s="32"/>
      <c r="F668" s="32"/>
      <c r="G668" s="32"/>
      <c r="H668" s="17"/>
      <c r="I668" s="18"/>
    </row>
    <row r="669">
      <c r="C669" s="17"/>
      <c r="D669" s="17"/>
      <c r="E669" s="32"/>
      <c r="F669" s="32"/>
      <c r="G669" s="32"/>
      <c r="H669" s="17"/>
      <c r="I669" s="18"/>
    </row>
    <row r="670">
      <c r="C670" s="17"/>
      <c r="D670" s="17"/>
      <c r="E670" s="32"/>
      <c r="F670" s="32"/>
      <c r="G670" s="32"/>
      <c r="H670" s="17"/>
      <c r="I670" s="18"/>
    </row>
    <row r="671">
      <c r="C671" s="17"/>
      <c r="D671" s="17"/>
      <c r="E671" s="32"/>
      <c r="F671" s="32"/>
      <c r="G671" s="32"/>
      <c r="H671" s="17"/>
      <c r="I671" s="18"/>
    </row>
    <row r="672">
      <c r="C672" s="17"/>
      <c r="D672" s="17"/>
      <c r="E672" s="32"/>
      <c r="F672" s="32"/>
      <c r="G672" s="32"/>
      <c r="H672" s="17"/>
      <c r="I672" s="18"/>
    </row>
    <row r="673">
      <c r="C673" s="17"/>
      <c r="D673" s="17"/>
      <c r="E673" s="32"/>
      <c r="F673" s="32"/>
      <c r="G673" s="32"/>
      <c r="H673" s="17"/>
      <c r="I673" s="18"/>
    </row>
    <row r="674">
      <c r="C674" s="17"/>
      <c r="D674" s="17"/>
      <c r="E674" s="32"/>
      <c r="F674" s="32"/>
      <c r="G674" s="32"/>
      <c r="H674" s="17"/>
      <c r="I674" s="18"/>
    </row>
    <row r="675">
      <c r="C675" s="17"/>
      <c r="D675" s="17"/>
      <c r="E675" s="32"/>
      <c r="F675" s="32"/>
      <c r="G675" s="32"/>
      <c r="H675" s="17"/>
      <c r="I675" s="18"/>
    </row>
    <row r="676">
      <c r="C676" s="17"/>
      <c r="D676" s="17"/>
      <c r="E676" s="32"/>
      <c r="F676" s="32"/>
      <c r="G676" s="32"/>
      <c r="H676" s="17"/>
      <c r="I676" s="18"/>
    </row>
    <row r="677">
      <c r="C677" s="17"/>
      <c r="D677" s="17"/>
      <c r="E677" s="32"/>
      <c r="F677" s="32"/>
      <c r="G677" s="32"/>
      <c r="H677" s="17"/>
      <c r="I677" s="18"/>
    </row>
    <row r="678">
      <c r="C678" s="17"/>
      <c r="D678" s="17"/>
      <c r="E678" s="32"/>
      <c r="F678" s="32"/>
      <c r="G678" s="32"/>
      <c r="H678" s="17"/>
      <c r="I678" s="18"/>
    </row>
    <row r="679">
      <c r="C679" s="17"/>
      <c r="D679" s="17"/>
      <c r="E679" s="32"/>
      <c r="F679" s="32"/>
      <c r="G679" s="32"/>
      <c r="H679" s="17"/>
      <c r="I679" s="18"/>
    </row>
    <row r="680">
      <c r="C680" s="17"/>
      <c r="D680" s="17"/>
      <c r="E680" s="32"/>
      <c r="F680" s="32"/>
      <c r="G680" s="32"/>
      <c r="H680" s="17"/>
      <c r="I680" s="18"/>
    </row>
    <row r="681">
      <c r="C681" s="17"/>
      <c r="D681" s="17"/>
      <c r="E681" s="32"/>
      <c r="F681" s="32"/>
      <c r="G681" s="32"/>
      <c r="H681" s="17"/>
      <c r="I681" s="18"/>
    </row>
    <row r="682">
      <c r="C682" s="17"/>
      <c r="D682" s="17"/>
      <c r="E682" s="32"/>
      <c r="F682" s="32"/>
      <c r="G682" s="32"/>
      <c r="H682" s="17"/>
      <c r="I682" s="18"/>
    </row>
    <row r="683">
      <c r="C683" s="17"/>
      <c r="D683" s="17"/>
      <c r="E683" s="32"/>
      <c r="F683" s="32"/>
      <c r="G683" s="32"/>
      <c r="H683" s="17"/>
      <c r="I683" s="18"/>
    </row>
    <row r="684">
      <c r="C684" s="17"/>
      <c r="D684" s="17"/>
      <c r="E684" s="32"/>
      <c r="F684" s="32"/>
      <c r="G684" s="32"/>
      <c r="H684" s="17"/>
      <c r="I684" s="18"/>
    </row>
    <row r="685">
      <c r="C685" s="17"/>
      <c r="D685" s="17"/>
      <c r="E685" s="32"/>
      <c r="F685" s="32"/>
      <c r="G685" s="32"/>
      <c r="H685" s="17"/>
      <c r="I685" s="18"/>
    </row>
    <row r="686">
      <c r="C686" s="17"/>
      <c r="D686" s="17"/>
      <c r="E686" s="32"/>
      <c r="F686" s="32"/>
      <c r="G686" s="32"/>
      <c r="H686" s="17"/>
      <c r="I686" s="18"/>
    </row>
    <row r="687">
      <c r="C687" s="17"/>
      <c r="D687" s="17"/>
      <c r="E687" s="32"/>
      <c r="F687" s="32"/>
      <c r="G687" s="32"/>
      <c r="H687" s="17"/>
      <c r="I687" s="18"/>
    </row>
    <row r="688">
      <c r="C688" s="17"/>
      <c r="D688" s="17"/>
      <c r="E688" s="32"/>
      <c r="F688" s="32"/>
      <c r="G688" s="32"/>
      <c r="H688" s="17"/>
      <c r="I688" s="18"/>
    </row>
    <row r="689">
      <c r="C689" s="17"/>
      <c r="D689" s="17"/>
      <c r="E689" s="32"/>
      <c r="F689" s="32"/>
      <c r="G689" s="32"/>
      <c r="H689" s="17"/>
      <c r="I689" s="18"/>
    </row>
    <row r="690">
      <c r="C690" s="17"/>
      <c r="D690" s="17"/>
      <c r="E690" s="32"/>
      <c r="F690" s="32"/>
      <c r="G690" s="32"/>
      <c r="H690" s="17"/>
      <c r="I690" s="18"/>
    </row>
    <row r="691">
      <c r="C691" s="17"/>
      <c r="D691" s="17"/>
      <c r="E691" s="32"/>
      <c r="F691" s="32"/>
      <c r="G691" s="32"/>
      <c r="H691" s="17"/>
      <c r="I691" s="18"/>
    </row>
    <row r="692">
      <c r="C692" s="17"/>
      <c r="D692" s="17"/>
      <c r="E692" s="32"/>
      <c r="F692" s="32"/>
      <c r="G692" s="32"/>
      <c r="H692" s="17"/>
      <c r="I692" s="18"/>
    </row>
    <row r="693">
      <c r="C693" s="17"/>
      <c r="D693" s="17"/>
      <c r="E693" s="32"/>
      <c r="F693" s="32"/>
      <c r="G693" s="32"/>
      <c r="H693" s="17"/>
      <c r="I693" s="18"/>
    </row>
    <row r="694">
      <c r="C694" s="17"/>
      <c r="D694" s="17"/>
      <c r="E694" s="32"/>
      <c r="F694" s="32"/>
      <c r="G694" s="32"/>
      <c r="H694" s="17"/>
      <c r="I694" s="18"/>
    </row>
    <row r="695">
      <c r="C695" s="17"/>
      <c r="D695" s="17"/>
      <c r="E695" s="32"/>
      <c r="F695" s="32"/>
      <c r="G695" s="32"/>
      <c r="H695" s="17"/>
      <c r="I695" s="18"/>
    </row>
    <row r="696">
      <c r="C696" s="17"/>
      <c r="D696" s="17"/>
      <c r="E696" s="32"/>
      <c r="F696" s="32"/>
      <c r="G696" s="32"/>
      <c r="H696" s="17"/>
      <c r="I696" s="18"/>
    </row>
    <row r="697">
      <c r="C697" s="17"/>
      <c r="D697" s="17"/>
      <c r="E697" s="32"/>
      <c r="F697" s="32"/>
      <c r="G697" s="32"/>
      <c r="H697" s="17"/>
      <c r="I697" s="18"/>
    </row>
    <row r="698">
      <c r="C698" s="17"/>
      <c r="D698" s="17"/>
      <c r="E698" s="32"/>
      <c r="F698" s="32"/>
      <c r="G698" s="32"/>
      <c r="H698" s="17"/>
      <c r="I698" s="18"/>
    </row>
    <row r="699">
      <c r="C699" s="17"/>
      <c r="D699" s="17"/>
      <c r="E699" s="32"/>
      <c r="F699" s="32"/>
      <c r="G699" s="32"/>
      <c r="H699" s="17"/>
      <c r="I699" s="18"/>
    </row>
    <row r="700">
      <c r="C700" s="17"/>
      <c r="D700" s="17"/>
      <c r="E700" s="32"/>
      <c r="F700" s="32"/>
      <c r="G700" s="32"/>
      <c r="H700" s="17"/>
      <c r="I700" s="18"/>
    </row>
    <row r="701">
      <c r="C701" s="17"/>
      <c r="D701" s="17"/>
      <c r="E701" s="32"/>
      <c r="F701" s="32"/>
      <c r="G701" s="32"/>
      <c r="H701" s="17"/>
      <c r="I701" s="18"/>
    </row>
    <row r="702">
      <c r="C702" s="17"/>
      <c r="D702" s="17"/>
      <c r="E702" s="32"/>
      <c r="F702" s="32"/>
      <c r="G702" s="32"/>
      <c r="H702" s="17"/>
      <c r="I702" s="18"/>
    </row>
    <row r="703">
      <c r="C703" s="17"/>
      <c r="D703" s="17"/>
      <c r="E703" s="32"/>
      <c r="F703" s="32"/>
      <c r="G703" s="32"/>
      <c r="H703" s="17"/>
      <c r="I703" s="18"/>
    </row>
    <row r="704">
      <c r="C704" s="17"/>
      <c r="D704" s="17"/>
      <c r="E704" s="32"/>
      <c r="F704" s="32"/>
      <c r="G704" s="32"/>
      <c r="H704" s="17"/>
      <c r="I704" s="18"/>
    </row>
    <row r="705">
      <c r="C705" s="17"/>
      <c r="D705" s="17"/>
      <c r="E705" s="32"/>
      <c r="F705" s="32"/>
      <c r="G705" s="32"/>
      <c r="H705" s="17"/>
      <c r="I705" s="18"/>
    </row>
    <row r="706">
      <c r="C706" s="17"/>
      <c r="D706" s="17"/>
      <c r="E706" s="32"/>
      <c r="F706" s="32"/>
      <c r="G706" s="32"/>
      <c r="H706" s="17"/>
      <c r="I706" s="18"/>
    </row>
    <row r="707">
      <c r="C707" s="17"/>
      <c r="D707" s="17"/>
      <c r="E707" s="32"/>
      <c r="F707" s="32"/>
      <c r="G707" s="32"/>
      <c r="H707" s="17"/>
      <c r="I707" s="18"/>
    </row>
    <row r="708">
      <c r="C708" s="17"/>
      <c r="D708" s="17"/>
      <c r="E708" s="32"/>
      <c r="F708" s="32"/>
      <c r="G708" s="32"/>
      <c r="H708" s="17"/>
      <c r="I708" s="18"/>
    </row>
    <row r="709">
      <c r="C709" s="17"/>
      <c r="D709" s="17"/>
      <c r="E709" s="32"/>
      <c r="F709" s="32"/>
      <c r="G709" s="32"/>
      <c r="H709" s="17"/>
      <c r="I709" s="18"/>
    </row>
    <row r="710">
      <c r="C710" s="17"/>
      <c r="D710" s="17"/>
      <c r="E710" s="32"/>
      <c r="F710" s="32"/>
      <c r="G710" s="32"/>
      <c r="H710" s="17"/>
      <c r="I710" s="18"/>
    </row>
    <row r="711">
      <c r="C711" s="17"/>
      <c r="D711" s="17"/>
      <c r="E711" s="32"/>
      <c r="F711" s="32"/>
      <c r="G711" s="32"/>
      <c r="H711" s="17"/>
      <c r="I711" s="18"/>
    </row>
    <row r="712">
      <c r="C712" s="17"/>
      <c r="D712" s="17"/>
      <c r="E712" s="32"/>
      <c r="F712" s="32"/>
      <c r="G712" s="32"/>
      <c r="H712" s="17"/>
      <c r="I712" s="18"/>
    </row>
    <row r="713">
      <c r="C713" s="17"/>
      <c r="D713" s="17"/>
      <c r="E713" s="32"/>
      <c r="F713" s="32"/>
      <c r="G713" s="32"/>
      <c r="H713" s="17"/>
      <c r="I713" s="18"/>
    </row>
    <row r="714">
      <c r="C714" s="17"/>
      <c r="D714" s="17"/>
      <c r="E714" s="32"/>
      <c r="F714" s="32"/>
      <c r="G714" s="32"/>
      <c r="H714" s="17"/>
      <c r="I714" s="18"/>
    </row>
    <row r="715">
      <c r="C715" s="17"/>
      <c r="D715" s="17"/>
      <c r="E715" s="32"/>
      <c r="F715" s="32"/>
      <c r="G715" s="32"/>
      <c r="H715" s="17"/>
      <c r="I715" s="18"/>
    </row>
    <row r="716">
      <c r="C716" s="17"/>
      <c r="D716" s="17"/>
      <c r="E716" s="32"/>
      <c r="F716" s="32"/>
      <c r="G716" s="32"/>
      <c r="H716" s="17"/>
      <c r="I716" s="18"/>
    </row>
    <row r="717">
      <c r="C717" s="17"/>
      <c r="D717" s="17"/>
      <c r="E717" s="32"/>
      <c r="F717" s="32"/>
      <c r="G717" s="32"/>
      <c r="H717" s="17"/>
      <c r="I717" s="18"/>
    </row>
    <row r="718">
      <c r="C718" s="17"/>
      <c r="D718" s="17"/>
      <c r="E718" s="32"/>
      <c r="F718" s="32"/>
      <c r="G718" s="32"/>
      <c r="H718" s="17"/>
      <c r="I718" s="18"/>
    </row>
    <row r="719">
      <c r="C719" s="17"/>
      <c r="D719" s="17"/>
      <c r="E719" s="32"/>
      <c r="F719" s="32"/>
      <c r="G719" s="32"/>
      <c r="H719" s="17"/>
      <c r="I719" s="18"/>
    </row>
    <row r="720">
      <c r="C720" s="17"/>
      <c r="D720" s="17"/>
      <c r="E720" s="32"/>
      <c r="F720" s="32"/>
      <c r="G720" s="32"/>
      <c r="H720" s="17"/>
      <c r="I720" s="18"/>
    </row>
    <row r="721">
      <c r="C721" s="17"/>
      <c r="D721" s="17"/>
      <c r="E721" s="32"/>
      <c r="F721" s="32"/>
      <c r="G721" s="32"/>
      <c r="H721" s="17"/>
      <c r="I721" s="18"/>
    </row>
    <row r="722">
      <c r="C722" s="17"/>
      <c r="D722" s="17"/>
      <c r="E722" s="32"/>
      <c r="F722" s="32"/>
      <c r="G722" s="32"/>
      <c r="H722" s="17"/>
      <c r="I722" s="18"/>
    </row>
    <row r="723">
      <c r="C723" s="17"/>
      <c r="D723" s="17"/>
      <c r="E723" s="32"/>
      <c r="F723" s="32"/>
      <c r="G723" s="32"/>
      <c r="H723" s="17"/>
      <c r="I723" s="18"/>
    </row>
    <row r="724">
      <c r="C724" s="17"/>
      <c r="D724" s="17"/>
      <c r="E724" s="32"/>
      <c r="F724" s="32"/>
      <c r="G724" s="32"/>
      <c r="H724" s="17"/>
      <c r="I724" s="18"/>
    </row>
    <row r="725">
      <c r="C725" s="17"/>
      <c r="D725" s="17"/>
      <c r="E725" s="32"/>
      <c r="F725" s="32"/>
      <c r="G725" s="32"/>
      <c r="H725" s="17"/>
      <c r="I725" s="18"/>
    </row>
    <row r="726">
      <c r="C726" s="17"/>
      <c r="D726" s="17"/>
      <c r="E726" s="32"/>
      <c r="F726" s="32"/>
      <c r="G726" s="32"/>
      <c r="H726" s="17"/>
      <c r="I726" s="18"/>
    </row>
    <row r="727">
      <c r="C727" s="17"/>
      <c r="D727" s="17"/>
      <c r="E727" s="32"/>
      <c r="F727" s="32"/>
      <c r="G727" s="32"/>
      <c r="H727" s="17"/>
      <c r="I727" s="18"/>
    </row>
    <row r="728">
      <c r="C728" s="17"/>
      <c r="D728" s="17"/>
      <c r="E728" s="32"/>
      <c r="F728" s="32"/>
      <c r="G728" s="32"/>
      <c r="H728" s="17"/>
      <c r="I728" s="18"/>
    </row>
    <row r="729">
      <c r="C729" s="17"/>
      <c r="D729" s="17"/>
      <c r="E729" s="32"/>
      <c r="F729" s="32"/>
      <c r="G729" s="32"/>
      <c r="H729" s="17"/>
      <c r="I729" s="18"/>
    </row>
    <row r="730">
      <c r="C730" s="17"/>
      <c r="D730" s="17"/>
      <c r="E730" s="32"/>
      <c r="F730" s="32"/>
      <c r="G730" s="32"/>
      <c r="H730" s="17"/>
      <c r="I730" s="18"/>
    </row>
    <row r="731">
      <c r="C731" s="17"/>
      <c r="D731" s="17"/>
      <c r="E731" s="32"/>
      <c r="F731" s="32"/>
      <c r="G731" s="32"/>
      <c r="H731" s="17"/>
      <c r="I731" s="18"/>
    </row>
    <row r="732">
      <c r="C732" s="17"/>
      <c r="D732" s="17"/>
      <c r="E732" s="32"/>
      <c r="F732" s="32"/>
      <c r="G732" s="32"/>
      <c r="H732" s="17"/>
      <c r="I732" s="18"/>
    </row>
    <row r="733">
      <c r="C733" s="17"/>
      <c r="D733" s="17"/>
      <c r="E733" s="32"/>
      <c r="F733" s="32"/>
      <c r="G733" s="32"/>
      <c r="H733" s="17"/>
      <c r="I733" s="18"/>
    </row>
    <row r="734">
      <c r="C734" s="17"/>
      <c r="D734" s="17"/>
      <c r="E734" s="32"/>
      <c r="F734" s="32"/>
      <c r="G734" s="32"/>
      <c r="H734" s="17"/>
      <c r="I734" s="18"/>
    </row>
    <row r="735">
      <c r="C735" s="17"/>
      <c r="D735" s="17"/>
      <c r="E735" s="32"/>
      <c r="F735" s="32"/>
      <c r="G735" s="32"/>
      <c r="H735" s="17"/>
      <c r="I735" s="18"/>
    </row>
    <row r="736">
      <c r="C736" s="17"/>
      <c r="D736" s="17"/>
      <c r="E736" s="32"/>
      <c r="F736" s="32"/>
      <c r="G736" s="32"/>
      <c r="H736" s="17"/>
      <c r="I736" s="18"/>
    </row>
    <row r="737">
      <c r="C737" s="17"/>
      <c r="D737" s="17"/>
      <c r="E737" s="32"/>
      <c r="F737" s="32"/>
      <c r="G737" s="32"/>
      <c r="H737" s="17"/>
      <c r="I737" s="18"/>
    </row>
    <row r="738">
      <c r="C738" s="17"/>
      <c r="D738" s="17"/>
      <c r="E738" s="32"/>
      <c r="F738" s="32"/>
      <c r="G738" s="32"/>
      <c r="H738" s="17"/>
      <c r="I738" s="18"/>
    </row>
    <row r="739">
      <c r="C739" s="17"/>
      <c r="D739" s="17"/>
      <c r="E739" s="32"/>
      <c r="F739" s="32"/>
      <c r="G739" s="32"/>
      <c r="H739" s="17"/>
      <c r="I739" s="18"/>
    </row>
    <row r="740">
      <c r="C740" s="17"/>
      <c r="D740" s="17"/>
      <c r="E740" s="32"/>
      <c r="F740" s="32"/>
      <c r="G740" s="32"/>
      <c r="H740" s="17"/>
      <c r="I740" s="18"/>
    </row>
    <row r="741">
      <c r="C741" s="17"/>
      <c r="D741" s="17"/>
      <c r="E741" s="32"/>
      <c r="F741" s="32"/>
      <c r="G741" s="32"/>
      <c r="H741" s="17"/>
      <c r="I741" s="18"/>
    </row>
    <row r="742">
      <c r="C742" s="17"/>
      <c r="D742" s="17"/>
      <c r="E742" s="32"/>
      <c r="F742" s="32"/>
      <c r="G742" s="32"/>
      <c r="H742" s="17"/>
      <c r="I742" s="18"/>
    </row>
    <row r="743">
      <c r="C743" s="17"/>
      <c r="D743" s="17"/>
      <c r="E743" s="32"/>
      <c r="F743" s="32"/>
      <c r="G743" s="32"/>
      <c r="H743" s="17"/>
      <c r="I743" s="18"/>
    </row>
    <row r="744">
      <c r="C744" s="17"/>
      <c r="D744" s="17"/>
      <c r="E744" s="32"/>
      <c r="F744" s="32"/>
      <c r="G744" s="32"/>
      <c r="H744" s="17"/>
      <c r="I744" s="18"/>
    </row>
    <row r="745">
      <c r="C745" s="17"/>
      <c r="D745" s="17"/>
      <c r="E745" s="32"/>
      <c r="F745" s="32"/>
      <c r="G745" s="32"/>
      <c r="H745" s="17"/>
      <c r="I745" s="18"/>
    </row>
    <row r="746">
      <c r="C746" s="17"/>
      <c r="D746" s="17"/>
      <c r="E746" s="32"/>
      <c r="F746" s="32"/>
      <c r="G746" s="32"/>
      <c r="H746" s="17"/>
      <c r="I746" s="18"/>
    </row>
    <row r="747">
      <c r="C747" s="17"/>
      <c r="D747" s="17"/>
      <c r="E747" s="32"/>
      <c r="F747" s="32"/>
      <c r="G747" s="32"/>
      <c r="H747" s="17"/>
      <c r="I747" s="18"/>
    </row>
    <row r="748">
      <c r="C748" s="17"/>
      <c r="D748" s="17"/>
      <c r="E748" s="32"/>
      <c r="F748" s="32"/>
      <c r="G748" s="32"/>
      <c r="H748" s="17"/>
      <c r="I748" s="18"/>
    </row>
    <row r="749">
      <c r="C749" s="17"/>
      <c r="D749" s="17"/>
      <c r="E749" s="32"/>
      <c r="F749" s="32"/>
      <c r="G749" s="32"/>
      <c r="H749" s="17"/>
      <c r="I749" s="18"/>
    </row>
    <row r="750">
      <c r="C750" s="17"/>
      <c r="D750" s="17"/>
      <c r="E750" s="32"/>
      <c r="F750" s="32"/>
      <c r="G750" s="32"/>
      <c r="H750" s="17"/>
      <c r="I750" s="18"/>
    </row>
    <row r="751">
      <c r="C751" s="17"/>
      <c r="D751" s="17"/>
      <c r="E751" s="32"/>
      <c r="F751" s="32"/>
      <c r="G751" s="32"/>
      <c r="H751" s="17"/>
      <c r="I751" s="18"/>
    </row>
    <row r="752">
      <c r="C752" s="17"/>
      <c r="D752" s="17"/>
      <c r="E752" s="32"/>
      <c r="F752" s="32"/>
      <c r="G752" s="32"/>
      <c r="H752" s="17"/>
      <c r="I752" s="18"/>
    </row>
    <row r="753">
      <c r="C753" s="17"/>
      <c r="D753" s="17"/>
      <c r="E753" s="32"/>
      <c r="F753" s="32"/>
      <c r="G753" s="32"/>
      <c r="H753" s="17"/>
      <c r="I753" s="18"/>
    </row>
    <row r="754">
      <c r="C754" s="17"/>
      <c r="D754" s="17"/>
      <c r="E754" s="32"/>
      <c r="F754" s="32"/>
      <c r="G754" s="32"/>
      <c r="H754" s="17"/>
      <c r="I754" s="18"/>
    </row>
    <row r="755">
      <c r="C755" s="17"/>
      <c r="D755" s="17"/>
      <c r="E755" s="32"/>
      <c r="F755" s="32"/>
      <c r="G755" s="32"/>
      <c r="H755" s="17"/>
      <c r="I755" s="18"/>
    </row>
    <row r="756">
      <c r="C756" s="17"/>
      <c r="D756" s="17"/>
      <c r="E756" s="32"/>
      <c r="F756" s="32"/>
      <c r="G756" s="32"/>
      <c r="H756" s="17"/>
      <c r="I756" s="18"/>
    </row>
    <row r="757">
      <c r="C757" s="17"/>
      <c r="D757" s="17"/>
      <c r="E757" s="32"/>
      <c r="F757" s="32"/>
      <c r="G757" s="32"/>
      <c r="H757" s="17"/>
      <c r="I757" s="18"/>
    </row>
    <row r="758">
      <c r="C758" s="17"/>
      <c r="D758" s="17"/>
      <c r="E758" s="32"/>
      <c r="F758" s="32"/>
      <c r="G758" s="32"/>
      <c r="H758" s="17"/>
      <c r="I758" s="18"/>
    </row>
    <row r="759">
      <c r="C759" s="17"/>
      <c r="D759" s="17"/>
      <c r="E759" s="32"/>
      <c r="F759" s="32"/>
      <c r="G759" s="32"/>
      <c r="H759" s="17"/>
      <c r="I759" s="18"/>
    </row>
    <row r="760">
      <c r="C760" s="17"/>
      <c r="D760" s="17"/>
      <c r="E760" s="32"/>
      <c r="F760" s="32"/>
      <c r="G760" s="32"/>
      <c r="H760" s="17"/>
      <c r="I760" s="18"/>
    </row>
    <row r="761">
      <c r="C761" s="17"/>
      <c r="D761" s="17"/>
      <c r="E761" s="32"/>
      <c r="F761" s="32"/>
      <c r="G761" s="32"/>
      <c r="H761" s="17"/>
      <c r="I761" s="18"/>
    </row>
    <row r="762">
      <c r="C762" s="17"/>
      <c r="D762" s="17"/>
      <c r="E762" s="32"/>
      <c r="F762" s="32"/>
      <c r="G762" s="32"/>
      <c r="H762" s="17"/>
      <c r="I762" s="18"/>
    </row>
    <row r="763">
      <c r="C763" s="17"/>
      <c r="D763" s="17"/>
      <c r="E763" s="32"/>
      <c r="F763" s="32"/>
      <c r="G763" s="32"/>
      <c r="H763" s="17"/>
      <c r="I763" s="18"/>
    </row>
    <row r="764">
      <c r="C764" s="17"/>
      <c r="D764" s="17"/>
      <c r="E764" s="32"/>
      <c r="F764" s="32"/>
      <c r="G764" s="32"/>
      <c r="H764" s="17"/>
      <c r="I764" s="18"/>
    </row>
    <row r="765">
      <c r="C765" s="17"/>
      <c r="D765" s="17"/>
      <c r="E765" s="32"/>
      <c r="F765" s="32"/>
      <c r="G765" s="32"/>
      <c r="H765" s="17"/>
      <c r="I765" s="18"/>
    </row>
    <row r="766">
      <c r="C766" s="17"/>
      <c r="D766" s="17"/>
      <c r="E766" s="32"/>
      <c r="F766" s="32"/>
      <c r="G766" s="32"/>
      <c r="H766" s="17"/>
      <c r="I766" s="18"/>
    </row>
    <row r="767">
      <c r="C767" s="17"/>
      <c r="D767" s="17"/>
      <c r="E767" s="32"/>
      <c r="F767" s="32"/>
      <c r="G767" s="32"/>
      <c r="H767" s="17"/>
      <c r="I767" s="18"/>
    </row>
    <row r="768">
      <c r="C768" s="17"/>
      <c r="D768" s="17"/>
      <c r="E768" s="32"/>
      <c r="F768" s="32"/>
      <c r="G768" s="32"/>
      <c r="H768" s="17"/>
      <c r="I768" s="18"/>
    </row>
    <row r="769">
      <c r="C769" s="17"/>
      <c r="D769" s="17"/>
      <c r="E769" s="32"/>
      <c r="F769" s="32"/>
      <c r="G769" s="32"/>
      <c r="H769" s="17"/>
      <c r="I769" s="18"/>
    </row>
    <row r="770">
      <c r="C770" s="17"/>
      <c r="D770" s="17"/>
      <c r="E770" s="32"/>
      <c r="F770" s="32"/>
      <c r="G770" s="32"/>
      <c r="H770" s="17"/>
      <c r="I770" s="18"/>
    </row>
    <row r="771">
      <c r="C771" s="17"/>
      <c r="D771" s="17"/>
      <c r="E771" s="32"/>
      <c r="F771" s="32"/>
      <c r="G771" s="32"/>
      <c r="H771" s="17"/>
      <c r="I771" s="18"/>
    </row>
    <row r="772">
      <c r="C772" s="17"/>
      <c r="D772" s="17"/>
      <c r="E772" s="32"/>
      <c r="F772" s="32"/>
      <c r="G772" s="32"/>
      <c r="H772" s="17"/>
      <c r="I772" s="18"/>
    </row>
    <row r="773">
      <c r="C773" s="17"/>
      <c r="D773" s="17"/>
      <c r="E773" s="32"/>
      <c r="F773" s="32"/>
      <c r="G773" s="32"/>
      <c r="H773" s="17"/>
      <c r="I773" s="18"/>
    </row>
    <row r="774">
      <c r="C774" s="17"/>
      <c r="D774" s="17"/>
      <c r="E774" s="32"/>
      <c r="F774" s="32"/>
      <c r="G774" s="32"/>
      <c r="H774" s="17"/>
      <c r="I774" s="18"/>
    </row>
    <row r="775">
      <c r="C775" s="17"/>
      <c r="D775" s="17"/>
      <c r="E775" s="32"/>
      <c r="F775" s="32"/>
      <c r="G775" s="32"/>
      <c r="H775" s="17"/>
      <c r="I775" s="18"/>
    </row>
    <row r="776">
      <c r="C776" s="17"/>
      <c r="D776" s="17"/>
      <c r="E776" s="32"/>
      <c r="F776" s="32"/>
      <c r="G776" s="32"/>
      <c r="H776" s="17"/>
      <c r="I776" s="18"/>
    </row>
    <row r="777">
      <c r="C777" s="17"/>
      <c r="D777" s="17"/>
      <c r="E777" s="32"/>
      <c r="F777" s="32"/>
      <c r="G777" s="32"/>
      <c r="H777" s="17"/>
      <c r="I777" s="18"/>
    </row>
    <row r="778">
      <c r="C778" s="17"/>
      <c r="D778" s="17"/>
      <c r="E778" s="32"/>
      <c r="F778" s="32"/>
      <c r="G778" s="32"/>
      <c r="H778" s="17"/>
      <c r="I778" s="18"/>
    </row>
    <row r="779">
      <c r="C779" s="17"/>
      <c r="D779" s="17"/>
      <c r="E779" s="32"/>
      <c r="F779" s="32"/>
      <c r="G779" s="32"/>
      <c r="H779" s="17"/>
      <c r="I779" s="18"/>
    </row>
    <row r="780">
      <c r="C780" s="17"/>
      <c r="D780" s="17"/>
      <c r="E780" s="32"/>
      <c r="F780" s="32"/>
      <c r="G780" s="32"/>
      <c r="H780" s="17"/>
      <c r="I780" s="18"/>
    </row>
    <row r="781">
      <c r="C781" s="17"/>
      <c r="D781" s="17"/>
      <c r="E781" s="32"/>
      <c r="F781" s="32"/>
      <c r="G781" s="32"/>
      <c r="H781" s="17"/>
      <c r="I781" s="18"/>
    </row>
    <row r="782">
      <c r="C782" s="17"/>
      <c r="D782" s="17"/>
      <c r="E782" s="32"/>
      <c r="F782" s="32"/>
      <c r="G782" s="32"/>
      <c r="H782" s="17"/>
      <c r="I782" s="18"/>
    </row>
    <row r="783">
      <c r="C783" s="17"/>
      <c r="D783" s="17"/>
      <c r="E783" s="32"/>
      <c r="F783" s="32"/>
      <c r="G783" s="32"/>
      <c r="H783" s="17"/>
      <c r="I783" s="18"/>
    </row>
    <row r="784">
      <c r="C784" s="17"/>
      <c r="D784" s="17"/>
      <c r="E784" s="32"/>
      <c r="F784" s="32"/>
      <c r="G784" s="32"/>
      <c r="H784" s="17"/>
      <c r="I784" s="18"/>
    </row>
    <row r="785">
      <c r="C785" s="17"/>
      <c r="D785" s="17"/>
      <c r="E785" s="32"/>
      <c r="F785" s="32"/>
      <c r="G785" s="32"/>
      <c r="H785" s="17"/>
      <c r="I785" s="18"/>
    </row>
    <row r="786">
      <c r="C786" s="17"/>
      <c r="D786" s="17"/>
      <c r="E786" s="32"/>
      <c r="F786" s="32"/>
      <c r="G786" s="32"/>
      <c r="H786" s="17"/>
      <c r="I786" s="18"/>
    </row>
    <row r="787">
      <c r="C787" s="17"/>
      <c r="D787" s="17"/>
      <c r="E787" s="32"/>
      <c r="F787" s="32"/>
      <c r="G787" s="32"/>
      <c r="H787" s="17"/>
      <c r="I787" s="18"/>
    </row>
    <row r="788">
      <c r="C788" s="17"/>
      <c r="D788" s="17"/>
      <c r="E788" s="32"/>
      <c r="F788" s="32"/>
      <c r="G788" s="32"/>
      <c r="H788" s="17"/>
      <c r="I788" s="18"/>
    </row>
    <row r="789">
      <c r="C789" s="17"/>
      <c r="D789" s="17"/>
      <c r="E789" s="32"/>
      <c r="F789" s="32"/>
      <c r="G789" s="32"/>
      <c r="H789" s="17"/>
      <c r="I789" s="18"/>
    </row>
    <row r="790">
      <c r="C790" s="17"/>
      <c r="D790" s="17"/>
      <c r="E790" s="32"/>
      <c r="F790" s="32"/>
      <c r="G790" s="32"/>
      <c r="H790" s="17"/>
      <c r="I790" s="18"/>
    </row>
    <row r="791">
      <c r="C791" s="17"/>
      <c r="D791" s="17"/>
      <c r="E791" s="32"/>
      <c r="F791" s="32"/>
      <c r="G791" s="32"/>
      <c r="H791" s="17"/>
      <c r="I791" s="18"/>
    </row>
    <row r="792">
      <c r="C792" s="17"/>
      <c r="D792" s="17"/>
      <c r="E792" s="32"/>
      <c r="F792" s="32"/>
      <c r="G792" s="32"/>
      <c r="H792" s="17"/>
      <c r="I792" s="18"/>
    </row>
    <row r="793">
      <c r="C793" s="17"/>
      <c r="D793" s="17"/>
      <c r="E793" s="32"/>
      <c r="F793" s="32"/>
      <c r="G793" s="32"/>
      <c r="H793" s="17"/>
      <c r="I793" s="18"/>
    </row>
    <row r="794">
      <c r="C794" s="17"/>
      <c r="D794" s="17"/>
      <c r="E794" s="32"/>
      <c r="F794" s="32"/>
      <c r="G794" s="32"/>
      <c r="H794" s="17"/>
      <c r="I794" s="18"/>
    </row>
    <row r="795">
      <c r="C795" s="17"/>
      <c r="D795" s="17"/>
      <c r="E795" s="32"/>
      <c r="F795" s="32"/>
      <c r="G795" s="32"/>
      <c r="H795" s="17"/>
      <c r="I795" s="18"/>
    </row>
    <row r="796">
      <c r="C796" s="17"/>
      <c r="D796" s="17"/>
      <c r="E796" s="32"/>
      <c r="F796" s="32"/>
      <c r="G796" s="32"/>
      <c r="H796" s="17"/>
      <c r="I796" s="18"/>
    </row>
    <row r="797">
      <c r="C797" s="17"/>
      <c r="D797" s="17"/>
      <c r="E797" s="32"/>
      <c r="F797" s="32"/>
      <c r="G797" s="32"/>
      <c r="H797" s="17"/>
      <c r="I797" s="18"/>
    </row>
    <row r="798">
      <c r="C798" s="17"/>
      <c r="D798" s="17"/>
      <c r="E798" s="32"/>
      <c r="F798" s="32"/>
      <c r="G798" s="32"/>
      <c r="H798" s="17"/>
      <c r="I798" s="18"/>
    </row>
    <row r="799">
      <c r="C799" s="17"/>
      <c r="D799" s="17"/>
      <c r="E799" s="32"/>
      <c r="F799" s="32"/>
      <c r="G799" s="32"/>
      <c r="H799" s="17"/>
      <c r="I799" s="18"/>
    </row>
    <row r="800">
      <c r="C800" s="17"/>
      <c r="D800" s="17"/>
      <c r="E800" s="32"/>
      <c r="F800" s="32"/>
      <c r="G800" s="32"/>
      <c r="H800" s="17"/>
      <c r="I800" s="18"/>
    </row>
    <row r="801">
      <c r="C801" s="17"/>
      <c r="D801" s="17"/>
      <c r="E801" s="32"/>
      <c r="F801" s="32"/>
      <c r="G801" s="32"/>
      <c r="H801" s="17"/>
      <c r="I801" s="18"/>
    </row>
    <row r="802">
      <c r="C802" s="17"/>
      <c r="D802" s="17"/>
      <c r="E802" s="32"/>
      <c r="F802" s="32"/>
      <c r="G802" s="32"/>
      <c r="H802" s="17"/>
      <c r="I802" s="18"/>
    </row>
    <row r="803">
      <c r="C803" s="17"/>
      <c r="D803" s="17"/>
      <c r="E803" s="32"/>
      <c r="F803" s="32"/>
      <c r="G803" s="32"/>
      <c r="H803" s="17"/>
      <c r="I803" s="18"/>
    </row>
    <row r="804">
      <c r="C804" s="17"/>
      <c r="D804" s="17"/>
      <c r="E804" s="32"/>
      <c r="F804" s="32"/>
      <c r="G804" s="32"/>
      <c r="H804" s="17"/>
      <c r="I804" s="18"/>
    </row>
    <row r="805">
      <c r="C805" s="17"/>
      <c r="D805" s="17"/>
      <c r="E805" s="32"/>
      <c r="F805" s="32"/>
      <c r="G805" s="32"/>
      <c r="H805" s="17"/>
      <c r="I805" s="18"/>
    </row>
    <row r="806">
      <c r="C806" s="17"/>
      <c r="D806" s="17"/>
      <c r="E806" s="32"/>
      <c r="F806" s="32"/>
      <c r="G806" s="32"/>
      <c r="H806" s="17"/>
      <c r="I806" s="18"/>
    </row>
    <row r="807">
      <c r="C807" s="17"/>
      <c r="D807" s="17"/>
      <c r="E807" s="32"/>
      <c r="F807" s="32"/>
      <c r="G807" s="32"/>
      <c r="H807" s="17"/>
      <c r="I807" s="18"/>
    </row>
    <row r="808">
      <c r="C808" s="17"/>
      <c r="D808" s="17"/>
      <c r="E808" s="32"/>
      <c r="F808" s="32"/>
      <c r="G808" s="32"/>
      <c r="H808" s="17"/>
      <c r="I808" s="18"/>
    </row>
    <row r="809">
      <c r="C809" s="17"/>
      <c r="D809" s="17"/>
      <c r="E809" s="32"/>
      <c r="F809" s="32"/>
      <c r="G809" s="32"/>
      <c r="H809" s="17"/>
      <c r="I809" s="18"/>
    </row>
    <row r="810">
      <c r="C810" s="17"/>
      <c r="D810" s="17"/>
      <c r="E810" s="32"/>
      <c r="F810" s="32"/>
      <c r="G810" s="32"/>
      <c r="H810" s="17"/>
      <c r="I810" s="18"/>
    </row>
    <row r="811">
      <c r="C811" s="17"/>
      <c r="D811" s="17"/>
      <c r="E811" s="32"/>
      <c r="F811" s="32"/>
      <c r="G811" s="32"/>
      <c r="H811" s="17"/>
      <c r="I811" s="18"/>
    </row>
    <row r="812">
      <c r="C812" s="17"/>
      <c r="D812" s="17"/>
      <c r="E812" s="32"/>
      <c r="F812" s="32"/>
      <c r="G812" s="32"/>
      <c r="H812" s="17"/>
      <c r="I812" s="18"/>
    </row>
    <row r="813">
      <c r="C813" s="17"/>
      <c r="D813" s="17"/>
      <c r="E813" s="32"/>
      <c r="F813" s="32"/>
      <c r="G813" s="32"/>
      <c r="H813" s="17"/>
      <c r="I813" s="18"/>
    </row>
    <row r="814">
      <c r="C814" s="17"/>
      <c r="D814" s="17"/>
      <c r="E814" s="32"/>
      <c r="F814" s="32"/>
      <c r="G814" s="32"/>
      <c r="H814" s="17"/>
      <c r="I814" s="18"/>
    </row>
    <row r="815">
      <c r="C815" s="17"/>
      <c r="D815" s="17"/>
      <c r="E815" s="32"/>
      <c r="F815" s="32"/>
      <c r="G815" s="32"/>
      <c r="H815" s="17"/>
      <c r="I815" s="18"/>
    </row>
    <row r="816">
      <c r="C816" s="17"/>
      <c r="D816" s="17"/>
      <c r="E816" s="32"/>
      <c r="F816" s="32"/>
      <c r="G816" s="32"/>
      <c r="H816" s="17"/>
      <c r="I816" s="18"/>
    </row>
    <row r="817">
      <c r="C817" s="17"/>
      <c r="D817" s="17"/>
      <c r="E817" s="32"/>
      <c r="F817" s="32"/>
      <c r="G817" s="32"/>
      <c r="H817" s="17"/>
      <c r="I817" s="18"/>
    </row>
    <row r="818">
      <c r="C818" s="17"/>
      <c r="D818" s="17"/>
      <c r="E818" s="32"/>
      <c r="F818" s="32"/>
      <c r="G818" s="32"/>
      <c r="H818" s="17"/>
      <c r="I818" s="18"/>
    </row>
    <row r="819">
      <c r="C819" s="17"/>
      <c r="D819" s="17"/>
      <c r="E819" s="32"/>
      <c r="F819" s="32"/>
      <c r="G819" s="32"/>
      <c r="H819" s="17"/>
      <c r="I819" s="18"/>
    </row>
    <row r="820">
      <c r="C820" s="17"/>
      <c r="D820" s="17"/>
      <c r="E820" s="32"/>
      <c r="F820" s="32"/>
      <c r="G820" s="32"/>
      <c r="H820" s="17"/>
      <c r="I820" s="18"/>
    </row>
    <row r="821">
      <c r="C821" s="17"/>
      <c r="D821" s="17"/>
      <c r="E821" s="32"/>
      <c r="F821" s="32"/>
      <c r="G821" s="32"/>
      <c r="H821" s="17"/>
      <c r="I821" s="18"/>
    </row>
    <row r="822">
      <c r="C822" s="17"/>
      <c r="D822" s="17"/>
      <c r="E822" s="32"/>
      <c r="F822" s="32"/>
      <c r="G822" s="32"/>
      <c r="H822" s="17"/>
      <c r="I822" s="18"/>
    </row>
    <row r="823">
      <c r="C823" s="17"/>
      <c r="D823" s="17"/>
      <c r="E823" s="32"/>
      <c r="F823" s="32"/>
      <c r="G823" s="32"/>
      <c r="H823" s="17"/>
      <c r="I823" s="18"/>
    </row>
    <row r="824">
      <c r="C824" s="17"/>
      <c r="D824" s="17"/>
      <c r="E824" s="32"/>
      <c r="F824" s="32"/>
      <c r="G824" s="32"/>
      <c r="H824" s="17"/>
      <c r="I824" s="18"/>
    </row>
    <row r="825">
      <c r="C825" s="17"/>
      <c r="D825" s="17"/>
      <c r="E825" s="32"/>
      <c r="F825" s="32"/>
      <c r="G825" s="32"/>
      <c r="H825" s="17"/>
      <c r="I825" s="18"/>
    </row>
    <row r="826">
      <c r="C826" s="17"/>
      <c r="D826" s="17"/>
      <c r="E826" s="32"/>
      <c r="F826" s="32"/>
      <c r="G826" s="32"/>
      <c r="H826" s="17"/>
      <c r="I826" s="18"/>
    </row>
    <row r="827">
      <c r="C827" s="17"/>
      <c r="D827" s="17"/>
      <c r="E827" s="32"/>
      <c r="F827" s="32"/>
      <c r="G827" s="32"/>
      <c r="H827" s="17"/>
      <c r="I827" s="18"/>
    </row>
    <row r="828">
      <c r="C828" s="17"/>
      <c r="D828" s="17"/>
      <c r="E828" s="32"/>
      <c r="F828" s="32"/>
      <c r="G828" s="32"/>
      <c r="H828" s="17"/>
      <c r="I828" s="18"/>
    </row>
    <row r="829">
      <c r="C829" s="17"/>
      <c r="D829" s="17"/>
      <c r="E829" s="32"/>
      <c r="F829" s="32"/>
      <c r="G829" s="32"/>
      <c r="H829" s="17"/>
      <c r="I829" s="18"/>
    </row>
    <row r="830">
      <c r="C830" s="17"/>
      <c r="D830" s="17"/>
      <c r="E830" s="32"/>
      <c r="F830" s="32"/>
      <c r="G830" s="32"/>
      <c r="H830" s="17"/>
      <c r="I830" s="18"/>
    </row>
    <row r="831">
      <c r="C831" s="17"/>
      <c r="D831" s="17"/>
      <c r="E831" s="32"/>
      <c r="F831" s="32"/>
      <c r="G831" s="32"/>
      <c r="H831" s="17"/>
      <c r="I831" s="18"/>
    </row>
    <row r="832">
      <c r="C832" s="17"/>
      <c r="D832" s="17"/>
      <c r="E832" s="32"/>
      <c r="F832" s="32"/>
      <c r="G832" s="32"/>
      <c r="H832" s="17"/>
      <c r="I832" s="18"/>
    </row>
    <row r="833">
      <c r="C833" s="17"/>
      <c r="D833" s="17"/>
      <c r="E833" s="32"/>
      <c r="F833" s="32"/>
      <c r="G833" s="32"/>
      <c r="H833" s="17"/>
      <c r="I833" s="18"/>
    </row>
    <row r="834">
      <c r="C834" s="17"/>
      <c r="D834" s="17"/>
      <c r="E834" s="32"/>
      <c r="F834" s="32"/>
      <c r="G834" s="32"/>
      <c r="H834" s="17"/>
      <c r="I834" s="18"/>
    </row>
    <row r="835">
      <c r="C835" s="17"/>
      <c r="D835" s="17"/>
      <c r="E835" s="32"/>
      <c r="F835" s="32"/>
      <c r="G835" s="32"/>
      <c r="H835" s="17"/>
      <c r="I835" s="18"/>
    </row>
    <row r="836">
      <c r="C836" s="17"/>
      <c r="D836" s="17"/>
      <c r="E836" s="32"/>
      <c r="F836" s="32"/>
      <c r="G836" s="32"/>
      <c r="H836" s="17"/>
      <c r="I836" s="18"/>
    </row>
    <row r="837">
      <c r="C837" s="17"/>
      <c r="D837" s="17"/>
      <c r="E837" s="32"/>
      <c r="F837" s="32"/>
      <c r="G837" s="32"/>
      <c r="H837" s="17"/>
      <c r="I837" s="18"/>
    </row>
    <row r="838">
      <c r="C838" s="17"/>
      <c r="D838" s="17"/>
      <c r="E838" s="32"/>
      <c r="F838" s="32"/>
      <c r="G838" s="32"/>
      <c r="H838" s="17"/>
      <c r="I838" s="18"/>
    </row>
    <row r="839">
      <c r="C839" s="17"/>
      <c r="D839" s="17"/>
      <c r="E839" s="32"/>
      <c r="F839" s="32"/>
      <c r="G839" s="32"/>
      <c r="H839" s="17"/>
      <c r="I839" s="18"/>
    </row>
    <row r="840">
      <c r="C840" s="17"/>
      <c r="D840" s="17"/>
      <c r="E840" s="32"/>
      <c r="F840" s="32"/>
      <c r="G840" s="32"/>
      <c r="H840" s="17"/>
      <c r="I840" s="18"/>
    </row>
    <row r="841">
      <c r="C841" s="17"/>
      <c r="D841" s="17"/>
      <c r="E841" s="32"/>
      <c r="F841" s="32"/>
      <c r="G841" s="32"/>
      <c r="H841" s="17"/>
      <c r="I841" s="18"/>
    </row>
    <row r="842">
      <c r="C842" s="17"/>
      <c r="D842" s="17"/>
      <c r="E842" s="32"/>
      <c r="F842" s="32"/>
      <c r="G842" s="32"/>
      <c r="H842" s="17"/>
      <c r="I842" s="18"/>
    </row>
    <row r="843">
      <c r="C843" s="17"/>
      <c r="D843" s="17"/>
      <c r="E843" s="32"/>
      <c r="F843" s="32"/>
      <c r="G843" s="32"/>
      <c r="H843" s="17"/>
      <c r="I843" s="18"/>
    </row>
    <row r="844">
      <c r="C844" s="17"/>
      <c r="D844" s="17"/>
      <c r="E844" s="32"/>
      <c r="F844" s="32"/>
      <c r="G844" s="32"/>
      <c r="H844" s="17"/>
      <c r="I844" s="18"/>
    </row>
    <row r="845">
      <c r="C845" s="17"/>
      <c r="D845" s="17"/>
      <c r="E845" s="32"/>
      <c r="F845" s="32"/>
      <c r="G845" s="32"/>
      <c r="H845" s="17"/>
      <c r="I845" s="18"/>
    </row>
    <row r="846">
      <c r="C846" s="17"/>
      <c r="D846" s="17"/>
      <c r="E846" s="32"/>
      <c r="F846" s="32"/>
      <c r="G846" s="32"/>
      <c r="H846" s="17"/>
      <c r="I846" s="18"/>
    </row>
    <row r="847">
      <c r="C847" s="17"/>
      <c r="D847" s="17"/>
      <c r="E847" s="32"/>
      <c r="F847" s="32"/>
      <c r="G847" s="32"/>
      <c r="H847" s="17"/>
      <c r="I847" s="18"/>
    </row>
    <row r="848">
      <c r="C848" s="17"/>
      <c r="D848" s="17"/>
      <c r="E848" s="32"/>
      <c r="F848" s="32"/>
      <c r="G848" s="32"/>
      <c r="H848" s="17"/>
      <c r="I848" s="18"/>
    </row>
    <row r="849">
      <c r="C849" s="17"/>
      <c r="D849" s="17"/>
      <c r="E849" s="32"/>
      <c r="F849" s="32"/>
      <c r="G849" s="32"/>
      <c r="H849" s="17"/>
      <c r="I849" s="18"/>
    </row>
    <row r="850">
      <c r="C850" s="17"/>
      <c r="D850" s="17"/>
      <c r="E850" s="32"/>
      <c r="F850" s="32"/>
      <c r="G850" s="32"/>
      <c r="H850" s="17"/>
      <c r="I850" s="18"/>
    </row>
    <row r="851">
      <c r="C851" s="17"/>
      <c r="D851" s="17"/>
      <c r="E851" s="32"/>
      <c r="F851" s="32"/>
      <c r="G851" s="32"/>
      <c r="H851" s="17"/>
      <c r="I851" s="18"/>
    </row>
    <row r="852">
      <c r="C852" s="17"/>
      <c r="D852" s="17"/>
      <c r="E852" s="32"/>
      <c r="F852" s="32"/>
      <c r="G852" s="32"/>
      <c r="H852" s="17"/>
      <c r="I852" s="18"/>
    </row>
    <row r="853">
      <c r="C853" s="17"/>
      <c r="D853" s="17"/>
      <c r="E853" s="32"/>
      <c r="F853" s="32"/>
      <c r="G853" s="32"/>
      <c r="H853" s="17"/>
      <c r="I853" s="18"/>
    </row>
    <row r="854">
      <c r="C854" s="17"/>
      <c r="D854" s="17"/>
      <c r="E854" s="32"/>
      <c r="F854" s="32"/>
      <c r="G854" s="32"/>
      <c r="H854" s="17"/>
      <c r="I854" s="18"/>
    </row>
    <row r="855">
      <c r="C855" s="17"/>
      <c r="D855" s="17"/>
      <c r="E855" s="32"/>
      <c r="F855" s="32"/>
      <c r="G855" s="32"/>
      <c r="H855" s="17"/>
      <c r="I855" s="18"/>
    </row>
    <row r="856">
      <c r="C856" s="17"/>
      <c r="D856" s="17"/>
      <c r="E856" s="32"/>
      <c r="F856" s="32"/>
      <c r="G856" s="32"/>
      <c r="H856" s="17"/>
      <c r="I856" s="18"/>
    </row>
    <row r="857">
      <c r="C857" s="17"/>
      <c r="D857" s="17"/>
      <c r="E857" s="32"/>
      <c r="F857" s="32"/>
      <c r="G857" s="32"/>
      <c r="H857" s="17"/>
      <c r="I857" s="18"/>
    </row>
    <row r="858">
      <c r="C858" s="17"/>
      <c r="D858" s="17"/>
      <c r="E858" s="32"/>
      <c r="F858" s="32"/>
      <c r="G858" s="32"/>
      <c r="H858" s="17"/>
      <c r="I858" s="18"/>
    </row>
    <row r="859">
      <c r="C859" s="17"/>
      <c r="D859" s="17"/>
      <c r="E859" s="32"/>
      <c r="F859" s="32"/>
      <c r="G859" s="32"/>
      <c r="H859" s="17"/>
      <c r="I859" s="18"/>
    </row>
    <row r="860">
      <c r="C860" s="17"/>
      <c r="D860" s="17"/>
      <c r="E860" s="32"/>
      <c r="F860" s="32"/>
      <c r="G860" s="32"/>
      <c r="H860" s="17"/>
      <c r="I860" s="18"/>
    </row>
    <row r="861">
      <c r="C861" s="17"/>
      <c r="D861" s="17"/>
      <c r="E861" s="32"/>
      <c r="F861" s="32"/>
      <c r="G861" s="32"/>
      <c r="H861" s="17"/>
      <c r="I861" s="18"/>
    </row>
    <row r="862">
      <c r="C862" s="17"/>
      <c r="D862" s="17"/>
      <c r="E862" s="32"/>
      <c r="F862" s="32"/>
      <c r="G862" s="32"/>
      <c r="H862" s="17"/>
      <c r="I862" s="18"/>
    </row>
    <row r="863">
      <c r="C863" s="17"/>
      <c r="D863" s="17"/>
      <c r="E863" s="32"/>
      <c r="F863" s="32"/>
      <c r="G863" s="32"/>
      <c r="H863" s="17"/>
      <c r="I863" s="18"/>
    </row>
    <row r="864">
      <c r="C864" s="17"/>
      <c r="D864" s="17"/>
      <c r="E864" s="32"/>
      <c r="F864" s="32"/>
      <c r="G864" s="32"/>
      <c r="H864" s="17"/>
      <c r="I864" s="18"/>
    </row>
    <row r="865">
      <c r="C865" s="17"/>
      <c r="D865" s="17"/>
      <c r="E865" s="32"/>
      <c r="F865" s="32"/>
      <c r="G865" s="32"/>
      <c r="H865" s="17"/>
      <c r="I865" s="18"/>
    </row>
    <row r="866">
      <c r="C866" s="17"/>
      <c r="D866" s="17"/>
      <c r="E866" s="32"/>
      <c r="F866" s="32"/>
      <c r="G866" s="32"/>
      <c r="H866" s="17"/>
      <c r="I866" s="18"/>
    </row>
    <row r="867">
      <c r="C867" s="17"/>
      <c r="D867" s="17"/>
      <c r="E867" s="32"/>
      <c r="F867" s="32"/>
      <c r="G867" s="32"/>
      <c r="H867" s="17"/>
      <c r="I867" s="18"/>
    </row>
    <row r="868">
      <c r="C868" s="17"/>
      <c r="D868" s="17"/>
      <c r="E868" s="32"/>
      <c r="F868" s="32"/>
      <c r="G868" s="32"/>
      <c r="H868" s="17"/>
      <c r="I868" s="18"/>
    </row>
    <row r="869">
      <c r="C869" s="17"/>
      <c r="D869" s="17"/>
      <c r="E869" s="32"/>
      <c r="F869" s="32"/>
      <c r="G869" s="32"/>
      <c r="H869" s="17"/>
      <c r="I869" s="18"/>
    </row>
    <row r="870">
      <c r="C870" s="17"/>
      <c r="D870" s="17"/>
      <c r="E870" s="32"/>
      <c r="F870" s="32"/>
      <c r="G870" s="32"/>
      <c r="H870" s="17"/>
      <c r="I870" s="18"/>
    </row>
    <row r="871">
      <c r="C871" s="17"/>
      <c r="D871" s="17"/>
      <c r="E871" s="32"/>
      <c r="F871" s="32"/>
      <c r="G871" s="32"/>
      <c r="H871" s="17"/>
      <c r="I871" s="18"/>
    </row>
    <row r="872">
      <c r="C872" s="17"/>
      <c r="D872" s="17"/>
      <c r="E872" s="32"/>
      <c r="F872" s="32"/>
      <c r="G872" s="32"/>
      <c r="H872" s="17"/>
      <c r="I872" s="18"/>
    </row>
    <row r="873">
      <c r="C873" s="17"/>
      <c r="D873" s="17"/>
      <c r="E873" s="32"/>
      <c r="F873" s="32"/>
      <c r="G873" s="32"/>
      <c r="H873" s="17"/>
      <c r="I873" s="18"/>
    </row>
    <row r="874">
      <c r="C874" s="17"/>
      <c r="D874" s="17"/>
      <c r="E874" s="32"/>
      <c r="F874" s="32"/>
      <c r="G874" s="32"/>
      <c r="H874" s="17"/>
      <c r="I874" s="18"/>
    </row>
    <row r="875">
      <c r="C875" s="17"/>
      <c r="D875" s="17"/>
      <c r="E875" s="32"/>
      <c r="F875" s="32"/>
      <c r="G875" s="32"/>
      <c r="H875" s="17"/>
      <c r="I875" s="18"/>
    </row>
    <row r="876">
      <c r="C876" s="17"/>
      <c r="D876" s="17"/>
      <c r="E876" s="32"/>
      <c r="F876" s="32"/>
      <c r="G876" s="32"/>
      <c r="H876" s="17"/>
      <c r="I876" s="18"/>
    </row>
    <row r="877">
      <c r="C877" s="17"/>
      <c r="D877" s="17"/>
      <c r="E877" s="32"/>
      <c r="F877" s="32"/>
      <c r="G877" s="32"/>
      <c r="H877" s="17"/>
      <c r="I877" s="18"/>
    </row>
    <row r="878">
      <c r="C878" s="17"/>
      <c r="D878" s="17"/>
      <c r="E878" s="32"/>
      <c r="F878" s="32"/>
      <c r="G878" s="32"/>
      <c r="H878" s="17"/>
      <c r="I878" s="18"/>
    </row>
    <row r="879">
      <c r="C879" s="17"/>
      <c r="D879" s="17"/>
      <c r="E879" s="32"/>
      <c r="F879" s="32"/>
      <c r="G879" s="32"/>
      <c r="H879" s="17"/>
      <c r="I879" s="18"/>
    </row>
    <row r="880">
      <c r="C880" s="17"/>
      <c r="D880" s="17"/>
      <c r="E880" s="32"/>
      <c r="F880" s="32"/>
      <c r="G880" s="32"/>
      <c r="H880" s="17"/>
      <c r="I880" s="18"/>
    </row>
    <row r="881">
      <c r="C881" s="17"/>
      <c r="D881" s="17"/>
      <c r="E881" s="32"/>
      <c r="F881" s="32"/>
      <c r="G881" s="32"/>
      <c r="H881" s="17"/>
      <c r="I881" s="18"/>
    </row>
    <row r="882">
      <c r="C882" s="17"/>
      <c r="D882" s="17"/>
      <c r="E882" s="32"/>
      <c r="F882" s="32"/>
      <c r="G882" s="32"/>
      <c r="H882" s="17"/>
      <c r="I882" s="18"/>
    </row>
    <row r="883">
      <c r="C883" s="17"/>
      <c r="D883" s="17"/>
      <c r="E883" s="32"/>
      <c r="F883" s="32"/>
      <c r="G883" s="32"/>
      <c r="H883" s="17"/>
      <c r="I883" s="18"/>
    </row>
    <row r="884">
      <c r="C884" s="17"/>
      <c r="D884" s="17"/>
      <c r="E884" s="32"/>
      <c r="F884" s="32"/>
      <c r="G884" s="32"/>
      <c r="H884" s="17"/>
      <c r="I884" s="18"/>
    </row>
    <row r="885">
      <c r="C885" s="17"/>
      <c r="D885" s="17"/>
      <c r="E885" s="32"/>
      <c r="F885" s="32"/>
      <c r="G885" s="32"/>
      <c r="H885" s="17"/>
      <c r="I885" s="18"/>
    </row>
    <row r="886">
      <c r="C886" s="17"/>
      <c r="D886" s="17"/>
      <c r="E886" s="32"/>
      <c r="F886" s="32"/>
      <c r="G886" s="32"/>
      <c r="H886" s="17"/>
      <c r="I886" s="18"/>
    </row>
    <row r="887">
      <c r="C887" s="17"/>
      <c r="D887" s="17"/>
      <c r="E887" s="32"/>
      <c r="F887" s="32"/>
      <c r="G887" s="32"/>
      <c r="H887" s="17"/>
      <c r="I887" s="18"/>
    </row>
    <row r="888">
      <c r="C888" s="17"/>
      <c r="D888" s="17"/>
      <c r="E888" s="32"/>
      <c r="F888" s="32"/>
      <c r="G888" s="32"/>
      <c r="H888" s="17"/>
      <c r="I888" s="18"/>
    </row>
    <row r="889">
      <c r="C889" s="17"/>
      <c r="D889" s="17"/>
      <c r="E889" s="32"/>
      <c r="F889" s="32"/>
      <c r="G889" s="32"/>
      <c r="H889" s="17"/>
      <c r="I889" s="18"/>
    </row>
    <row r="890">
      <c r="C890" s="17"/>
      <c r="D890" s="17"/>
      <c r="E890" s="32"/>
      <c r="F890" s="32"/>
      <c r="G890" s="32"/>
      <c r="H890" s="17"/>
      <c r="I890" s="18"/>
    </row>
    <row r="891">
      <c r="C891" s="17"/>
      <c r="D891" s="17"/>
      <c r="E891" s="32"/>
      <c r="F891" s="32"/>
      <c r="G891" s="32"/>
      <c r="H891" s="17"/>
      <c r="I891" s="18"/>
    </row>
    <row r="892">
      <c r="C892" s="17"/>
      <c r="D892" s="17"/>
      <c r="E892" s="32"/>
      <c r="F892" s="32"/>
      <c r="G892" s="32"/>
      <c r="H892" s="17"/>
      <c r="I892" s="18"/>
    </row>
    <row r="893">
      <c r="C893" s="17"/>
      <c r="D893" s="17"/>
      <c r="E893" s="32"/>
      <c r="F893" s="32"/>
      <c r="G893" s="32"/>
      <c r="H893" s="17"/>
      <c r="I893" s="18"/>
    </row>
    <row r="894">
      <c r="C894" s="17"/>
      <c r="D894" s="17"/>
      <c r="E894" s="32"/>
      <c r="F894" s="32"/>
      <c r="G894" s="32"/>
      <c r="H894" s="17"/>
      <c r="I894" s="18"/>
    </row>
    <row r="895">
      <c r="C895" s="17"/>
      <c r="D895" s="17"/>
      <c r="E895" s="32"/>
      <c r="F895" s="32"/>
      <c r="G895" s="32"/>
      <c r="H895" s="17"/>
      <c r="I895" s="18"/>
    </row>
    <row r="896">
      <c r="C896" s="17"/>
      <c r="D896" s="17"/>
      <c r="E896" s="32"/>
      <c r="F896" s="32"/>
      <c r="G896" s="32"/>
      <c r="H896" s="17"/>
      <c r="I896" s="18"/>
    </row>
    <row r="897">
      <c r="C897" s="17"/>
      <c r="D897" s="17"/>
      <c r="E897" s="32"/>
      <c r="F897" s="32"/>
      <c r="G897" s="32"/>
      <c r="H897" s="17"/>
      <c r="I897" s="18"/>
    </row>
    <row r="898">
      <c r="C898" s="17"/>
      <c r="D898" s="17"/>
      <c r="E898" s="32"/>
      <c r="F898" s="32"/>
      <c r="G898" s="32"/>
      <c r="H898" s="17"/>
      <c r="I898" s="18"/>
    </row>
    <row r="899">
      <c r="C899" s="17"/>
      <c r="D899" s="17"/>
      <c r="E899" s="32"/>
      <c r="F899" s="32"/>
      <c r="G899" s="32"/>
      <c r="H899" s="17"/>
      <c r="I899" s="18"/>
    </row>
    <row r="900">
      <c r="C900" s="17"/>
      <c r="D900" s="17"/>
      <c r="E900" s="32"/>
      <c r="F900" s="32"/>
      <c r="G900" s="32"/>
      <c r="H900" s="17"/>
      <c r="I900" s="18"/>
    </row>
    <row r="901">
      <c r="C901" s="17"/>
      <c r="D901" s="17"/>
      <c r="E901" s="32"/>
      <c r="F901" s="32"/>
      <c r="G901" s="32"/>
      <c r="H901" s="17"/>
      <c r="I901" s="18"/>
    </row>
    <row r="902">
      <c r="C902" s="17"/>
      <c r="D902" s="17"/>
      <c r="E902" s="32"/>
      <c r="F902" s="32"/>
      <c r="G902" s="32"/>
      <c r="H902" s="17"/>
      <c r="I902" s="18"/>
    </row>
    <row r="903">
      <c r="C903" s="17"/>
      <c r="D903" s="17"/>
      <c r="E903" s="32"/>
      <c r="F903" s="32"/>
      <c r="G903" s="32"/>
      <c r="H903" s="17"/>
      <c r="I903" s="18"/>
    </row>
    <row r="904">
      <c r="C904" s="17"/>
      <c r="D904" s="17"/>
      <c r="E904" s="32"/>
      <c r="F904" s="32"/>
      <c r="G904" s="32"/>
      <c r="H904" s="17"/>
      <c r="I904" s="18"/>
    </row>
    <row r="905">
      <c r="C905" s="17"/>
      <c r="D905" s="17"/>
      <c r="E905" s="32"/>
      <c r="F905" s="32"/>
      <c r="G905" s="32"/>
      <c r="H905" s="17"/>
      <c r="I905" s="18"/>
    </row>
    <row r="906">
      <c r="C906" s="17"/>
      <c r="D906" s="17"/>
      <c r="E906" s="32"/>
      <c r="F906" s="32"/>
      <c r="G906" s="32"/>
      <c r="H906" s="17"/>
      <c r="I906" s="18"/>
    </row>
    <row r="907">
      <c r="C907" s="17"/>
      <c r="D907" s="17"/>
      <c r="E907" s="32"/>
      <c r="F907" s="32"/>
      <c r="G907" s="32"/>
      <c r="H907" s="17"/>
      <c r="I907" s="18"/>
    </row>
    <row r="908">
      <c r="C908" s="17"/>
      <c r="D908" s="17"/>
      <c r="E908" s="32"/>
      <c r="F908" s="32"/>
      <c r="G908" s="32"/>
      <c r="H908" s="17"/>
      <c r="I908" s="18"/>
    </row>
    <row r="909">
      <c r="C909" s="17"/>
      <c r="D909" s="17"/>
      <c r="E909" s="32"/>
      <c r="F909" s="32"/>
      <c r="G909" s="32"/>
      <c r="H909" s="17"/>
      <c r="I909" s="18"/>
    </row>
    <row r="910">
      <c r="C910" s="17"/>
      <c r="D910" s="17"/>
      <c r="E910" s="32"/>
      <c r="F910" s="32"/>
      <c r="G910" s="32"/>
      <c r="H910" s="17"/>
      <c r="I910" s="18"/>
    </row>
    <row r="911">
      <c r="C911" s="17"/>
      <c r="D911" s="17"/>
      <c r="E911" s="32"/>
      <c r="F911" s="32"/>
      <c r="G911" s="32"/>
      <c r="H911" s="17"/>
      <c r="I911" s="18"/>
    </row>
    <row r="912">
      <c r="C912" s="17"/>
      <c r="D912" s="17"/>
      <c r="E912" s="32"/>
      <c r="F912" s="32"/>
      <c r="G912" s="32"/>
      <c r="H912" s="17"/>
      <c r="I912" s="18"/>
    </row>
    <row r="913">
      <c r="C913" s="17"/>
      <c r="D913" s="17"/>
      <c r="E913" s="32"/>
      <c r="F913" s="32"/>
      <c r="G913" s="32"/>
      <c r="H913" s="17"/>
      <c r="I913" s="18"/>
    </row>
    <row r="914">
      <c r="C914" s="17"/>
      <c r="D914" s="17"/>
      <c r="E914" s="32"/>
      <c r="F914" s="32"/>
      <c r="G914" s="32"/>
      <c r="H914" s="17"/>
      <c r="I914" s="18"/>
    </row>
    <row r="915">
      <c r="C915" s="17"/>
      <c r="D915" s="17"/>
      <c r="E915" s="32"/>
      <c r="F915" s="32"/>
      <c r="G915" s="32"/>
      <c r="H915" s="17"/>
      <c r="I915" s="18"/>
    </row>
    <row r="916">
      <c r="C916" s="17"/>
      <c r="D916" s="17"/>
      <c r="E916" s="32"/>
      <c r="F916" s="32"/>
      <c r="G916" s="32"/>
      <c r="H916" s="17"/>
      <c r="I916" s="18"/>
    </row>
    <row r="917">
      <c r="C917" s="17"/>
      <c r="D917" s="17"/>
      <c r="E917" s="32"/>
      <c r="F917" s="32"/>
      <c r="G917" s="32"/>
      <c r="H917" s="17"/>
      <c r="I917" s="18"/>
    </row>
    <row r="918">
      <c r="C918" s="17"/>
      <c r="D918" s="17"/>
      <c r="E918" s="32"/>
      <c r="F918" s="32"/>
      <c r="G918" s="32"/>
      <c r="H918" s="17"/>
      <c r="I918" s="18"/>
    </row>
    <row r="919">
      <c r="C919" s="17"/>
      <c r="D919" s="17"/>
      <c r="E919" s="32"/>
      <c r="F919" s="32"/>
      <c r="G919" s="32"/>
      <c r="H919" s="17"/>
      <c r="I919" s="18"/>
    </row>
    <row r="920">
      <c r="C920" s="17"/>
      <c r="D920" s="17"/>
      <c r="E920" s="32"/>
      <c r="F920" s="32"/>
      <c r="G920" s="32"/>
      <c r="H920" s="17"/>
      <c r="I920" s="18"/>
    </row>
    <row r="921">
      <c r="C921" s="17"/>
      <c r="D921" s="17"/>
      <c r="E921" s="32"/>
      <c r="F921" s="32"/>
      <c r="G921" s="32"/>
      <c r="H921" s="17"/>
      <c r="I921" s="18"/>
    </row>
    <row r="922">
      <c r="C922" s="17"/>
      <c r="D922" s="17"/>
      <c r="E922" s="32"/>
      <c r="F922" s="32"/>
      <c r="G922" s="32"/>
      <c r="H922" s="17"/>
      <c r="I922" s="18"/>
    </row>
    <row r="923">
      <c r="C923" s="17"/>
      <c r="D923" s="17"/>
      <c r="E923" s="32"/>
      <c r="F923" s="32"/>
      <c r="G923" s="32"/>
      <c r="H923" s="17"/>
      <c r="I923" s="18"/>
    </row>
    <row r="924">
      <c r="C924" s="17"/>
      <c r="D924" s="17"/>
      <c r="E924" s="32"/>
      <c r="F924" s="32"/>
      <c r="G924" s="32"/>
      <c r="H924" s="17"/>
      <c r="I924" s="18"/>
    </row>
    <row r="925">
      <c r="C925" s="17"/>
      <c r="D925" s="17"/>
      <c r="E925" s="32"/>
      <c r="F925" s="32"/>
      <c r="G925" s="32"/>
      <c r="H925" s="17"/>
      <c r="I925" s="18"/>
    </row>
    <row r="926">
      <c r="C926" s="17"/>
      <c r="D926" s="17"/>
      <c r="E926" s="32"/>
      <c r="F926" s="32"/>
      <c r="G926" s="32"/>
      <c r="H926" s="17"/>
      <c r="I926" s="18"/>
    </row>
    <row r="927">
      <c r="C927" s="17"/>
      <c r="D927" s="17"/>
      <c r="E927" s="32"/>
      <c r="F927" s="32"/>
      <c r="G927" s="32"/>
      <c r="H927" s="17"/>
      <c r="I927" s="18"/>
    </row>
    <row r="928">
      <c r="C928" s="17"/>
      <c r="D928" s="17"/>
      <c r="E928" s="32"/>
      <c r="F928" s="32"/>
      <c r="G928" s="32"/>
      <c r="H928" s="17"/>
      <c r="I928" s="18"/>
    </row>
    <row r="929">
      <c r="C929" s="17"/>
      <c r="D929" s="17"/>
      <c r="E929" s="32"/>
      <c r="F929" s="32"/>
      <c r="G929" s="32"/>
      <c r="H929" s="17"/>
      <c r="I929" s="18"/>
    </row>
    <row r="930">
      <c r="C930" s="17"/>
      <c r="D930" s="17"/>
      <c r="E930" s="32"/>
      <c r="F930" s="32"/>
      <c r="G930" s="32"/>
      <c r="H930" s="17"/>
      <c r="I930" s="18"/>
    </row>
    <row r="931">
      <c r="C931" s="17"/>
      <c r="D931" s="17"/>
      <c r="E931" s="32"/>
      <c r="F931" s="32"/>
      <c r="G931" s="32"/>
      <c r="H931" s="17"/>
      <c r="I931" s="18"/>
    </row>
    <row r="932">
      <c r="C932" s="17"/>
      <c r="D932" s="17"/>
      <c r="E932" s="32"/>
      <c r="F932" s="32"/>
      <c r="G932" s="32"/>
      <c r="H932" s="17"/>
      <c r="I932" s="18"/>
    </row>
    <row r="933">
      <c r="C933" s="17"/>
      <c r="D933" s="17"/>
      <c r="E933" s="32"/>
      <c r="F933" s="32"/>
      <c r="G933" s="32"/>
      <c r="H933" s="17"/>
      <c r="I933" s="18"/>
    </row>
    <row r="934">
      <c r="C934" s="17"/>
      <c r="D934" s="17"/>
      <c r="E934" s="32"/>
      <c r="F934" s="32"/>
      <c r="G934" s="32"/>
      <c r="H934" s="17"/>
      <c r="I934" s="18"/>
    </row>
    <row r="935">
      <c r="C935" s="17"/>
      <c r="D935" s="17"/>
      <c r="E935" s="32"/>
      <c r="F935" s="32"/>
      <c r="G935" s="32"/>
      <c r="H935" s="17"/>
      <c r="I935" s="18"/>
    </row>
    <row r="936">
      <c r="C936" s="17"/>
      <c r="D936" s="17"/>
      <c r="E936" s="32"/>
      <c r="F936" s="32"/>
      <c r="G936" s="32"/>
      <c r="H936" s="17"/>
      <c r="I936" s="18"/>
    </row>
    <row r="937">
      <c r="C937" s="17"/>
      <c r="D937" s="17"/>
      <c r="E937" s="32"/>
      <c r="F937" s="32"/>
      <c r="G937" s="32"/>
      <c r="H937" s="17"/>
      <c r="I937" s="18"/>
    </row>
    <row r="938">
      <c r="C938" s="17"/>
      <c r="D938" s="17"/>
      <c r="E938" s="32"/>
      <c r="F938" s="32"/>
      <c r="G938" s="32"/>
      <c r="H938" s="17"/>
      <c r="I938" s="18"/>
    </row>
    <row r="939">
      <c r="C939" s="17"/>
      <c r="D939" s="17"/>
      <c r="E939" s="32"/>
      <c r="F939" s="32"/>
      <c r="G939" s="32"/>
      <c r="H939" s="17"/>
      <c r="I939" s="18"/>
    </row>
    <row r="940">
      <c r="C940" s="17"/>
      <c r="D940" s="17"/>
      <c r="E940" s="32"/>
      <c r="F940" s="32"/>
      <c r="G940" s="32"/>
      <c r="H940" s="17"/>
      <c r="I940" s="18"/>
    </row>
    <row r="941">
      <c r="C941" s="17"/>
      <c r="D941" s="17"/>
      <c r="E941" s="32"/>
      <c r="F941" s="32"/>
      <c r="G941" s="32"/>
      <c r="H941" s="17"/>
      <c r="I941" s="18"/>
    </row>
    <row r="942">
      <c r="C942" s="17"/>
      <c r="D942" s="17"/>
      <c r="E942" s="32"/>
      <c r="F942" s="32"/>
      <c r="G942" s="32"/>
      <c r="H942" s="17"/>
      <c r="I942" s="18"/>
    </row>
    <row r="943">
      <c r="C943" s="17"/>
      <c r="D943" s="17"/>
      <c r="E943" s="32"/>
      <c r="F943" s="32"/>
      <c r="G943" s="32"/>
      <c r="H943" s="17"/>
      <c r="I943" s="18"/>
    </row>
    <row r="944">
      <c r="C944" s="17"/>
      <c r="D944" s="17"/>
      <c r="E944" s="32"/>
      <c r="F944" s="32"/>
      <c r="G944" s="32"/>
      <c r="H944" s="17"/>
      <c r="I944" s="18"/>
    </row>
    <row r="945">
      <c r="C945" s="17"/>
      <c r="D945" s="17"/>
      <c r="E945" s="32"/>
      <c r="F945" s="32"/>
      <c r="G945" s="32"/>
      <c r="H945" s="17"/>
      <c r="I945" s="18"/>
    </row>
    <row r="946">
      <c r="C946" s="17"/>
      <c r="D946" s="17"/>
      <c r="E946" s="32"/>
      <c r="F946" s="32"/>
      <c r="G946" s="32"/>
      <c r="H946" s="17"/>
      <c r="I946" s="18"/>
    </row>
    <row r="947">
      <c r="C947" s="17"/>
      <c r="D947" s="17"/>
      <c r="E947" s="32"/>
      <c r="F947" s="32"/>
      <c r="G947" s="32"/>
      <c r="H947" s="17"/>
      <c r="I947" s="18"/>
    </row>
    <row r="948">
      <c r="C948" s="17"/>
      <c r="D948" s="17"/>
      <c r="E948" s="32"/>
      <c r="F948" s="32"/>
      <c r="G948" s="32"/>
      <c r="H948" s="17"/>
      <c r="I948" s="18"/>
    </row>
    <row r="949">
      <c r="C949" s="17"/>
      <c r="D949" s="17"/>
      <c r="E949" s="32"/>
      <c r="F949" s="32"/>
      <c r="G949" s="32"/>
      <c r="H949" s="17"/>
      <c r="I949" s="18"/>
    </row>
    <row r="950">
      <c r="C950" s="17"/>
      <c r="D950" s="17"/>
      <c r="E950" s="32"/>
      <c r="F950" s="32"/>
      <c r="G950" s="32"/>
      <c r="H950" s="17"/>
      <c r="I950" s="18"/>
    </row>
    <row r="951">
      <c r="C951" s="17"/>
      <c r="D951" s="17"/>
      <c r="E951" s="32"/>
      <c r="F951" s="32"/>
      <c r="G951" s="32"/>
      <c r="H951" s="17"/>
      <c r="I951" s="18"/>
    </row>
    <row r="952">
      <c r="C952" s="17"/>
      <c r="D952" s="17"/>
      <c r="E952" s="32"/>
      <c r="F952" s="32"/>
      <c r="G952" s="32"/>
      <c r="H952" s="17"/>
      <c r="I952" s="18"/>
    </row>
    <row r="953">
      <c r="C953" s="17"/>
      <c r="D953" s="17"/>
      <c r="E953" s="32"/>
      <c r="F953" s="32"/>
      <c r="G953" s="32"/>
      <c r="H953" s="17"/>
      <c r="I953" s="18"/>
    </row>
    <row r="954">
      <c r="C954" s="17"/>
      <c r="D954" s="17"/>
      <c r="E954" s="32"/>
      <c r="F954" s="32"/>
      <c r="G954" s="32"/>
      <c r="H954" s="17"/>
      <c r="I954" s="18"/>
    </row>
    <row r="955">
      <c r="C955" s="17"/>
      <c r="D955" s="17"/>
      <c r="E955" s="32"/>
      <c r="F955" s="32"/>
      <c r="G955" s="32"/>
      <c r="H955" s="17"/>
      <c r="I955" s="18"/>
    </row>
    <row r="956">
      <c r="C956" s="17"/>
      <c r="D956" s="17"/>
      <c r="E956" s="32"/>
      <c r="F956" s="32"/>
      <c r="G956" s="32"/>
      <c r="H956" s="17"/>
      <c r="I956" s="18"/>
    </row>
    <row r="957">
      <c r="C957" s="17"/>
      <c r="D957" s="17"/>
      <c r="E957" s="32"/>
      <c r="F957" s="32"/>
      <c r="G957" s="32"/>
      <c r="H957" s="17"/>
      <c r="I957" s="18"/>
    </row>
    <row r="958">
      <c r="C958" s="17"/>
      <c r="D958" s="17"/>
      <c r="E958" s="32"/>
      <c r="F958" s="32"/>
      <c r="G958" s="32"/>
      <c r="H958" s="17"/>
      <c r="I958" s="18"/>
    </row>
    <row r="959">
      <c r="C959" s="17"/>
      <c r="D959" s="17"/>
      <c r="E959" s="32"/>
      <c r="F959" s="32"/>
      <c r="G959" s="32"/>
      <c r="H959" s="17"/>
      <c r="I959" s="18"/>
    </row>
    <row r="960">
      <c r="C960" s="17"/>
      <c r="D960" s="17"/>
      <c r="E960" s="32"/>
      <c r="F960" s="32"/>
      <c r="G960" s="32"/>
      <c r="H960" s="17"/>
      <c r="I960" s="18"/>
    </row>
    <row r="961">
      <c r="C961" s="17"/>
      <c r="D961" s="17"/>
      <c r="E961" s="32"/>
      <c r="F961" s="32"/>
      <c r="G961" s="32"/>
      <c r="H961" s="17"/>
      <c r="I961" s="18"/>
    </row>
    <row r="962">
      <c r="C962" s="17"/>
      <c r="D962" s="17"/>
      <c r="E962" s="32"/>
      <c r="F962" s="32"/>
      <c r="G962" s="32"/>
      <c r="H962" s="17"/>
      <c r="I962" s="18"/>
    </row>
    <row r="963">
      <c r="C963" s="17"/>
      <c r="D963" s="17"/>
      <c r="E963" s="32"/>
      <c r="F963" s="32"/>
      <c r="G963" s="32"/>
      <c r="H963" s="17"/>
      <c r="I963" s="18"/>
    </row>
    <row r="964">
      <c r="C964" s="17"/>
      <c r="D964" s="17"/>
      <c r="E964" s="32"/>
      <c r="F964" s="32"/>
      <c r="G964" s="32"/>
      <c r="H964" s="17"/>
      <c r="I964" s="18"/>
    </row>
    <row r="965">
      <c r="C965" s="17"/>
      <c r="D965" s="17"/>
      <c r="E965" s="32"/>
      <c r="F965" s="32"/>
      <c r="G965" s="32"/>
      <c r="H965" s="17"/>
      <c r="I965" s="18"/>
    </row>
    <row r="966">
      <c r="C966" s="17"/>
      <c r="D966" s="17"/>
      <c r="E966" s="32"/>
      <c r="F966" s="32"/>
      <c r="G966" s="32"/>
      <c r="H966" s="17"/>
      <c r="I966" s="18"/>
    </row>
    <row r="967">
      <c r="C967" s="17"/>
      <c r="D967" s="17"/>
      <c r="E967" s="32"/>
      <c r="F967" s="32"/>
      <c r="G967" s="32"/>
      <c r="H967" s="17"/>
      <c r="I967" s="18"/>
    </row>
    <row r="968">
      <c r="C968" s="17"/>
      <c r="D968" s="17"/>
      <c r="E968" s="32"/>
      <c r="F968" s="32"/>
      <c r="G968" s="32"/>
      <c r="H968" s="17"/>
      <c r="I968" s="18"/>
    </row>
    <row r="969">
      <c r="C969" s="17"/>
      <c r="D969" s="17"/>
      <c r="E969" s="32"/>
      <c r="F969" s="32"/>
      <c r="G969" s="32"/>
      <c r="H969" s="17"/>
      <c r="I969" s="18"/>
    </row>
    <row r="970">
      <c r="C970" s="17"/>
      <c r="D970" s="17"/>
      <c r="E970" s="32"/>
      <c r="F970" s="32"/>
      <c r="G970" s="32"/>
      <c r="H970" s="17"/>
      <c r="I970" s="18"/>
    </row>
    <row r="971">
      <c r="C971" s="17"/>
      <c r="D971" s="17"/>
      <c r="E971" s="32"/>
      <c r="F971" s="32"/>
      <c r="G971" s="32"/>
      <c r="H971" s="17"/>
      <c r="I971" s="18"/>
    </row>
    <row r="972">
      <c r="C972" s="17"/>
      <c r="D972" s="17"/>
      <c r="E972" s="32"/>
      <c r="F972" s="32"/>
      <c r="G972" s="32"/>
      <c r="H972" s="17"/>
      <c r="I972" s="18"/>
    </row>
    <row r="973">
      <c r="C973" s="17"/>
      <c r="D973" s="17"/>
      <c r="E973" s="32"/>
      <c r="F973" s="32"/>
      <c r="G973" s="32"/>
      <c r="H973" s="17"/>
      <c r="I973" s="18"/>
    </row>
    <row r="974">
      <c r="C974" s="17"/>
      <c r="D974" s="17"/>
      <c r="E974" s="32"/>
      <c r="F974" s="32"/>
      <c r="G974" s="32"/>
      <c r="H974" s="17"/>
      <c r="I974" s="18"/>
    </row>
    <row r="975">
      <c r="C975" s="17"/>
      <c r="D975" s="17"/>
      <c r="E975" s="32"/>
      <c r="F975" s="32"/>
      <c r="G975" s="32"/>
      <c r="H975" s="17"/>
      <c r="I975" s="18"/>
    </row>
    <row r="976">
      <c r="C976" s="17"/>
      <c r="D976" s="17"/>
      <c r="E976" s="32"/>
      <c r="F976" s="32"/>
      <c r="G976" s="32"/>
      <c r="H976" s="17"/>
      <c r="I976" s="18"/>
    </row>
    <row r="977">
      <c r="C977" s="17"/>
      <c r="D977" s="17"/>
      <c r="E977" s="32"/>
      <c r="F977" s="32"/>
      <c r="G977" s="32"/>
      <c r="H977" s="17"/>
      <c r="I977" s="18"/>
    </row>
    <row r="978">
      <c r="C978" s="17"/>
      <c r="D978" s="17"/>
      <c r="E978" s="32"/>
      <c r="F978" s="32"/>
      <c r="G978" s="32"/>
      <c r="H978" s="17"/>
      <c r="I978" s="18"/>
    </row>
    <row r="979">
      <c r="C979" s="17"/>
      <c r="D979" s="17"/>
      <c r="E979" s="32"/>
      <c r="F979" s="32"/>
      <c r="G979" s="32"/>
      <c r="H979" s="17"/>
      <c r="I979" s="18"/>
    </row>
    <row r="980">
      <c r="C980" s="17"/>
      <c r="D980" s="17"/>
      <c r="E980" s="32"/>
      <c r="F980" s="32"/>
      <c r="G980" s="32"/>
      <c r="H980" s="17"/>
      <c r="I980" s="18"/>
    </row>
    <row r="981">
      <c r="C981" s="17"/>
      <c r="D981" s="17"/>
      <c r="E981" s="32"/>
      <c r="F981" s="32"/>
      <c r="G981" s="32"/>
      <c r="H981" s="17"/>
      <c r="I981" s="18"/>
    </row>
    <row r="982">
      <c r="C982" s="17"/>
      <c r="D982" s="17"/>
      <c r="E982" s="32"/>
      <c r="F982" s="32"/>
      <c r="G982" s="32"/>
      <c r="H982" s="17"/>
      <c r="I982" s="18"/>
    </row>
    <row r="983">
      <c r="C983" s="17"/>
      <c r="D983" s="17"/>
      <c r="E983" s="32"/>
      <c r="F983" s="32"/>
      <c r="G983" s="32"/>
      <c r="H983" s="17"/>
      <c r="I983" s="18"/>
    </row>
    <row r="984">
      <c r="C984" s="17"/>
      <c r="D984" s="17"/>
      <c r="E984" s="32"/>
      <c r="F984" s="32"/>
      <c r="G984" s="32"/>
      <c r="H984" s="17"/>
      <c r="I984" s="18"/>
    </row>
    <row r="985">
      <c r="C985" s="17"/>
      <c r="D985" s="17"/>
      <c r="E985" s="32"/>
      <c r="F985" s="32"/>
      <c r="G985" s="32"/>
      <c r="H985" s="17"/>
      <c r="I985" s="18"/>
    </row>
    <row r="986">
      <c r="C986" s="17"/>
      <c r="D986" s="17"/>
      <c r="E986" s="32"/>
      <c r="F986" s="32"/>
      <c r="G986" s="32"/>
      <c r="H986" s="17"/>
      <c r="I986" s="18"/>
    </row>
    <row r="987">
      <c r="C987" s="17"/>
      <c r="D987" s="17"/>
      <c r="E987" s="32"/>
      <c r="F987" s="32"/>
      <c r="G987" s="32"/>
      <c r="H987" s="17"/>
      <c r="I987" s="18"/>
    </row>
    <row r="988">
      <c r="C988" s="17"/>
      <c r="D988" s="17"/>
      <c r="E988" s="32"/>
      <c r="F988" s="32"/>
      <c r="G988" s="32"/>
      <c r="H988" s="17"/>
      <c r="I988" s="18"/>
    </row>
    <row r="989">
      <c r="C989" s="17"/>
      <c r="D989" s="17"/>
      <c r="E989" s="32"/>
      <c r="F989" s="32"/>
      <c r="G989" s="32"/>
      <c r="H989" s="17"/>
      <c r="I989" s="18"/>
    </row>
    <row r="990">
      <c r="C990" s="17"/>
      <c r="D990" s="17"/>
      <c r="E990" s="32"/>
      <c r="F990" s="32"/>
      <c r="G990" s="32"/>
      <c r="H990" s="17"/>
      <c r="I990" s="18"/>
    </row>
    <row r="991">
      <c r="C991" s="17"/>
      <c r="D991" s="17"/>
      <c r="E991" s="32"/>
      <c r="F991" s="32"/>
      <c r="G991" s="32"/>
      <c r="H991" s="17"/>
      <c r="I991" s="18"/>
    </row>
    <row r="992">
      <c r="C992" s="17"/>
      <c r="D992" s="17"/>
      <c r="E992" s="32"/>
      <c r="F992" s="32"/>
      <c r="G992" s="32"/>
      <c r="H992" s="17"/>
      <c r="I992" s="18"/>
    </row>
    <row r="993">
      <c r="C993" s="17"/>
      <c r="D993" s="17"/>
      <c r="E993" s="32"/>
      <c r="F993" s="32"/>
      <c r="G993" s="32"/>
      <c r="H993" s="17"/>
      <c r="I993" s="18"/>
    </row>
    <row r="994">
      <c r="C994" s="17"/>
      <c r="D994" s="17"/>
      <c r="E994" s="32"/>
      <c r="F994" s="32"/>
      <c r="G994" s="32"/>
      <c r="H994" s="17"/>
      <c r="I994" s="18"/>
    </row>
    <row r="995">
      <c r="C995" s="17"/>
      <c r="D995" s="17"/>
      <c r="E995" s="32"/>
      <c r="F995" s="32"/>
      <c r="G995" s="32"/>
      <c r="H995" s="17"/>
      <c r="I995" s="18"/>
    </row>
    <row r="996">
      <c r="C996" s="17"/>
      <c r="D996" s="17"/>
      <c r="E996" s="32"/>
      <c r="F996" s="32"/>
      <c r="G996" s="32"/>
      <c r="H996" s="17"/>
      <c r="I996" s="18"/>
    </row>
    <row r="997">
      <c r="C997" s="17"/>
      <c r="D997" s="17"/>
      <c r="E997" s="32"/>
      <c r="F997" s="32"/>
      <c r="G997" s="32"/>
      <c r="H997" s="17"/>
      <c r="I997" s="18"/>
    </row>
    <row r="998">
      <c r="C998" s="17"/>
      <c r="D998" s="17"/>
      <c r="E998" s="32"/>
      <c r="F998" s="32"/>
      <c r="G998" s="32"/>
      <c r="H998" s="17"/>
      <c r="I998" s="18"/>
    </row>
    <row r="999">
      <c r="C999" s="17"/>
      <c r="D999" s="17"/>
      <c r="E999" s="32"/>
      <c r="F999" s="32"/>
      <c r="G999" s="32"/>
      <c r="H999" s="17"/>
      <c r="I999" s="18"/>
    </row>
    <row r="1000">
      <c r="C1000" s="17"/>
      <c r="D1000" s="17"/>
      <c r="E1000" s="32"/>
      <c r="F1000" s="32"/>
      <c r="G1000" s="32"/>
      <c r="H1000" s="17"/>
      <c r="I1000" s="18"/>
    </row>
    <row r="1001">
      <c r="C1001" s="17"/>
      <c r="D1001" s="17"/>
      <c r="E1001" s="32"/>
      <c r="F1001" s="32"/>
      <c r="G1001" s="32"/>
      <c r="H1001" s="17"/>
      <c r="I1001" s="18"/>
    </row>
    <row r="1002">
      <c r="C1002" s="17"/>
      <c r="D1002" s="17"/>
      <c r="E1002" s="32"/>
      <c r="F1002" s="32"/>
      <c r="G1002" s="32"/>
      <c r="H1002" s="17"/>
      <c r="I1002" s="18"/>
    </row>
    <row r="1003">
      <c r="C1003" s="17"/>
      <c r="D1003" s="17"/>
      <c r="E1003" s="32"/>
      <c r="F1003" s="32"/>
      <c r="G1003" s="32"/>
      <c r="H1003" s="17"/>
      <c r="I1003" s="18"/>
    </row>
    <row r="1004">
      <c r="C1004" s="17"/>
      <c r="D1004" s="17"/>
      <c r="E1004" s="32"/>
      <c r="F1004" s="32"/>
      <c r="G1004" s="32"/>
      <c r="H1004" s="17"/>
      <c r="I1004" s="18"/>
    </row>
    <row r="1005">
      <c r="C1005" s="17"/>
      <c r="D1005" s="17"/>
      <c r="E1005" s="32"/>
      <c r="F1005" s="32"/>
      <c r="G1005" s="32"/>
      <c r="H1005" s="17"/>
      <c r="I1005" s="18"/>
    </row>
    <row r="1006">
      <c r="C1006" s="17"/>
      <c r="D1006" s="17"/>
      <c r="E1006" s="32"/>
      <c r="F1006" s="32"/>
      <c r="G1006" s="32"/>
      <c r="H1006" s="17"/>
      <c r="I1006" s="18"/>
    </row>
    <row r="1007">
      <c r="C1007" s="17"/>
      <c r="D1007" s="17"/>
      <c r="E1007" s="32"/>
      <c r="F1007" s="32"/>
      <c r="G1007" s="32"/>
      <c r="H1007" s="17"/>
      <c r="I1007" s="18"/>
    </row>
    <row r="1008">
      <c r="C1008" s="17"/>
      <c r="D1008" s="17"/>
      <c r="E1008" s="32"/>
      <c r="F1008" s="32"/>
      <c r="G1008" s="32"/>
      <c r="H1008" s="17"/>
      <c r="I1008" s="18"/>
    </row>
    <row r="1009">
      <c r="C1009" s="17"/>
      <c r="D1009" s="17"/>
      <c r="E1009" s="32"/>
      <c r="F1009" s="32"/>
      <c r="G1009" s="32"/>
      <c r="H1009" s="17"/>
      <c r="I1009" s="18"/>
    </row>
    <row r="1010">
      <c r="C1010" s="17"/>
      <c r="D1010" s="17"/>
      <c r="E1010" s="32"/>
      <c r="F1010" s="32"/>
      <c r="G1010" s="32"/>
      <c r="H1010" s="17"/>
      <c r="I1010" s="18"/>
    </row>
    <row r="1011">
      <c r="C1011" s="17"/>
      <c r="D1011" s="17"/>
      <c r="E1011" s="32"/>
      <c r="F1011" s="32"/>
      <c r="G1011" s="32"/>
      <c r="H1011" s="17"/>
      <c r="I1011" s="18"/>
    </row>
    <row r="1012">
      <c r="C1012" s="17"/>
      <c r="D1012" s="17"/>
      <c r="E1012" s="32"/>
      <c r="F1012" s="32"/>
      <c r="G1012" s="32"/>
      <c r="H1012" s="17"/>
      <c r="I1012" s="18"/>
    </row>
    <row r="1013">
      <c r="C1013" s="17"/>
      <c r="D1013" s="17"/>
      <c r="E1013" s="32"/>
      <c r="F1013" s="32"/>
      <c r="G1013" s="32"/>
      <c r="H1013" s="17"/>
      <c r="I1013" s="18"/>
    </row>
    <row r="1014">
      <c r="C1014" s="17"/>
      <c r="D1014" s="17"/>
      <c r="E1014" s="32"/>
      <c r="F1014" s="32"/>
      <c r="G1014" s="32"/>
      <c r="H1014" s="17"/>
      <c r="I1014" s="18"/>
    </row>
    <row r="1015">
      <c r="C1015" s="17"/>
      <c r="D1015" s="17"/>
      <c r="E1015" s="32"/>
      <c r="F1015" s="32"/>
      <c r="G1015" s="32"/>
      <c r="H1015" s="17"/>
      <c r="I1015" s="18"/>
    </row>
    <row r="1016">
      <c r="C1016" s="17"/>
      <c r="D1016" s="17"/>
      <c r="E1016" s="32"/>
      <c r="F1016" s="32"/>
      <c r="G1016" s="32"/>
      <c r="H1016" s="17"/>
      <c r="I1016" s="18"/>
    </row>
    <row r="1017">
      <c r="C1017" s="17"/>
      <c r="D1017" s="17"/>
      <c r="E1017" s="32"/>
      <c r="F1017" s="32"/>
      <c r="G1017" s="32"/>
      <c r="H1017" s="17"/>
      <c r="I1017" s="18"/>
    </row>
  </sheetData>
  <customSheetViews>
    <customSheetView guid="{F2E70272-77D7-4040-87A4-301B228A9E28}" filter="1" showAutoFilter="1">
      <autoFilter ref="$I$1:$I$1017"/>
    </customSheetView>
  </customSheetViews>
  <conditionalFormatting sqref="I1:I1017">
    <cfRule type="cellIs" dxfId="0" priority="1" operator="greaterThan">
      <formula>0.5</formula>
    </cfRule>
  </conditionalFormatting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44286.0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>
      <c r="A2" s="58" t="s">
        <v>138</v>
      </c>
      <c r="B2" s="58" t="s">
        <v>139</v>
      </c>
      <c r="C2" s="58" t="s">
        <v>140</v>
      </c>
      <c r="D2" s="58" t="s">
        <v>141</v>
      </c>
      <c r="E2" s="58" t="s">
        <v>142</v>
      </c>
      <c r="F2" s="58" t="s">
        <v>143</v>
      </c>
      <c r="G2" s="2"/>
      <c r="H2" s="2"/>
      <c r="I2" s="2"/>
      <c r="J2" s="2"/>
      <c r="K2" s="2"/>
      <c r="L2" s="2"/>
      <c r="M2" s="2"/>
      <c r="N2" s="2"/>
    </row>
    <row r="3">
      <c r="A3" s="59">
        <v>1.0</v>
      </c>
      <c r="B3" s="58">
        <v>3.3654304</v>
      </c>
      <c r="C3" s="60">
        <v>5.0E-4</v>
      </c>
      <c r="D3" s="58">
        <v>28.4698162</v>
      </c>
      <c r="E3" s="58">
        <v>0.015123</v>
      </c>
      <c r="F3" s="58">
        <v>29.71</v>
      </c>
      <c r="G3" s="2"/>
      <c r="H3" s="2"/>
      <c r="I3" s="2"/>
      <c r="J3" s="2"/>
      <c r="K3" s="2"/>
      <c r="L3" s="2"/>
      <c r="M3" s="2"/>
      <c r="N3" s="2"/>
      <c r="Q3" s="55"/>
    </row>
    <row r="4">
      <c r="A4" s="59">
        <v>2.0</v>
      </c>
      <c r="B4" s="58">
        <v>3.3573456</v>
      </c>
      <c r="C4" s="60">
        <v>5.0E-4</v>
      </c>
      <c r="D4" s="58">
        <v>28.0753078</v>
      </c>
      <c r="E4" s="58">
        <v>0.015123</v>
      </c>
      <c r="F4" s="58">
        <v>29.72</v>
      </c>
      <c r="G4" s="2"/>
      <c r="H4" s="2"/>
      <c r="I4" s="2"/>
      <c r="J4" s="2"/>
      <c r="K4" s="2"/>
      <c r="L4" s="2"/>
      <c r="M4" s="2"/>
      <c r="N4" s="2"/>
      <c r="Q4" s="55"/>
    </row>
    <row r="5">
      <c r="A5" s="59">
        <v>3.0</v>
      </c>
      <c r="B5" s="58">
        <v>3.362066</v>
      </c>
      <c r="C5" s="60">
        <v>5.0E-4</v>
      </c>
      <c r="D5" s="58">
        <v>28.2913074</v>
      </c>
      <c r="E5" s="58">
        <v>0.015123</v>
      </c>
      <c r="F5" s="58">
        <v>29.69</v>
      </c>
      <c r="G5" s="2"/>
      <c r="H5" s="2"/>
      <c r="I5" s="2"/>
      <c r="J5" s="2"/>
      <c r="K5" s="2"/>
      <c r="L5" s="2"/>
      <c r="M5" s="2"/>
      <c r="N5" s="2"/>
      <c r="Q5" s="55"/>
    </row>
    <row r="6">
      <c r="A6" s="59">
        <v>4.0</v>
      </c>
      <c r="B6" s="58">
        <v>3.3596539</v>
      </c>
      <c r="C6" s="60">
        <v>5.0E-4</v>
      </c>
      <c r="D6" s="58">
        <v>28.4297466</v>
      </c>
      <c r="E6" s="58">
        <v>0.015123</v>
      </c>
      <c r="F6" s="58">
        <v>29.72</v>
      </c>
      <c r="G6" s="2"/>
      <c r="H6" s="2"/>
      <c r="I6" s="2"/>
      <c r="J6" s="2"/>
      <c r="K6" s="2"/>
      <c r="L6" s="2"/>
      <c r="M6" s="2"/>
      <c r="N6" s="2"/>
      <c r="Q6" s="55"/>
    </row>
    <row r="7">
      <c r="A7" s="59">
        <v>5.0</v>
      </c>
      <c r="B7" s="58">
        <v>3.3590841</v>
      </c>
      <c r="C7" s="60">
        <v>5.0E-4</v>
      </c>
      <c r="D7" s="58">
        <v>27.7795353</v>
      </c>
      <c r="E7" s="58">
        <v>0.015123</v>
      </c>
      <c r="F7" s="58">
        <v>29.69</v>
      </c>
      <c r="G7" s="2"/>
      <c r="H7" s="2"/>
      <c r="I7" s="2"/>
      <c r="J7" s="2"/>
      <c r="K7" s="2"/>
      <c r="L7" s="2"/>
      <c r="M7" s="2"/>
      <c r="N7" s="2"/>
      <c r="Q7" s="55"/>
    </row>
    <row r="8">
      <c r="A8" s="59">
        <v>6.0</v>
      </c>
      <c r="B8" s="58">
        <v>3.3598781</v>
      </c>
      <c r="C8" s="60">
        <v>5.0E-4</v>
      </c>
      <c r="D8" s="58">
        <v>28.3148861</v>
      </c>
      <c r="E8" s="58">
        <v>0.015123</v>
      </c>
      <c r="F8" s="58">
        <v>29.74</v>
      </c>
      <c r="G8" s="2"/>
      <c r="H8" s="2"/>
      <c r="I8" s="2"/>
      <c r="J8" s="2"/>
      <c r="K8" s="2"/>
      <c r="L8" s="2"/>
      <c r="M8" s="2"/>
      <c r="N8" s="2"/>
      <c r="Q8" s="55"/>
    </row>
    <row r="9">
      <c r="A9" s="59">
        <v>7.0</v>
      </c>
      <c r="B9" s="58">
        <v>3.3584971</v>
      </c>
      <c r="C9" s="60">
        <v>5.0E-4</v>
      </c>
      <c r="D9" s="58">
        <v>27.6197395</v>
      </c>
      <c r="E9" s="58">
        <v>0.015123</v>
      </c>
      <c r="F9" s="58">
        <v>29.69</v>
      </c>
      <c r="G9" s="2"/>
      <c r="H9" s="2"/>
      <c r="I9" s="2"/>
      <c r="J9" s="2"/>
      <c r="K9" s="2"/>
      <c r="L9" s="2"/>
      <c r="M9" s="2"/>
      <c r="N9" s="2"/>
      <c r="Q9" s="55"/>
    </row>
    <row r="10">
      <c r="A10" s="59">
        <v>8.0</v>
      </c>
      <c r="B10" s="58">
        <v>3.3617773</v>
      </c>
      <c r="C10" s="60">
        <v>5.0E-4</v>
      </c>
      <c r="D10" s="58">
        <v>27.8484745</v>
      </c>
      <c r="E10" s="58">
        <v>0.015123</v>
      </c>
      <c r="F10" s="58">
        <v>29.69</v>
      </c>
      <c r="G10" s="2"/>
      <c r="H10" s="2"/>
      <c r="I10" s="2"/>
      <c r="J10" s="2"/>
      <c r="K10" s="2"/>
      <c r="L10" s="2"/>
      <c r="M10" s="2"/>
      <c r="N10" s="2"/>
      <c r="Q10" s="55"/>
    </row>
    <row r="11">
      <c r="A11" s="59">
        <v>9.0</v>
      </c>
      <c r="B11" s="58">
        <v>3.3583727</v>
      </c>
      <c r="C11" s="60">
        <v>5.0E-4</v>
      </c>
      <c r="D11" s="58">
        <v>27.5806351</v>
      </c>
      <c r="E11" s="58">
        <v>0.015123</v>
      </c>
      <c r="F11" s="58">
        <v>29.71</v>
      </c>
      <c r="G11" s="2"/>
      <c r="H11" s="2"/>
      <c r="I11" s="2"/>
      <c r="J11" s="2"/>
      <c r="K11" s="2"/>
      <c r="L11" s="2"/>
      <c r="M11" s="2"/>
      <c r="N11" s="2"/>
      <c r="Q11" s="55"/>
    </row>
    <row r="12">
      <c r="A12" s="59">
        <v>10.0</v>
      </c>
      <c r="B12" s="58">
        <v>3.3664484</v>
      </c>
      <c r="C12" s="60">
        <v>5.0E-4</v>
      </c>
      <c r="D12" s="58">
        <v>27.837801</v>
      </c>
      <c r="E12" s="58">
        <v>0.015123</v>
      </c>
      <c r="F12" s="58">
        <v>29.69</v>
      </c>
      <c r="G12" s="2"/>
      <c r="H12" s="2"/>
      <c r="I12" s="2"/>
      <c r="J12" s="2"/>
      <c r="K12" s="2"/>
      <c r="L12" s="2"/>
      <c r="M12" s="2"/>
      <c r="N12" s="2"/>
      <c r="Q12" s="55"/>
    </row>
    <row r="13">
      <c r="A13" s="59">
        <v>11.0</v>
      </c>
      <c r="B13" s="58">
        <v>3.3566601</v>
      </c>
      <c r="C13" s="60">
        <v>5.0E-4</v>
      </c>
      <c r="D13" s="58">
        <v>27.454668</v>
      </c>
      <c r="E13" s="58">
        <v>0.015123</v>
      </c>
      <c r="F13" s="58">
        <v>29.72</v>
      </c>
      <c r="G13" s="2"/>
      <c r="H13" s="2"/>
      <c r="I13" s="2"/>
      <c r="J13" s="2"/>
      <c r="K13" s="2"/>
      <c r="L13" s="2"/>
      <c r="M13" s="2"/>
      <c r="N13" s="2"/>
      <c r="Q13" s="55"/>
    </row>
    <row r="14">
      <c r="A14" s="59">
        <v>12.0</v>
      </c>
      <c r="B14" s="58">
        <v>3.362736</v>
      </c>
      <c r="C14" s="60">
        <v>5.0E-4</v>
      </c>
      <c r="D14" s="58">
        <v>27.6960526</v>
      </c>
      <c r="E14" s="58">
        <v>0.015123</v>
      </c>
      <c r="F14" s="58">
        <v>29.74</v>
      </c>
      <c r="G14" s="2"/>
      <c r="H14" s="2"/>
      <c r="I14" s="2"/>
      <c r="J14" s="2"/>
      <c r="K14" s="2"/>
      <c r="L14" s="2"/>
      <c r="M14" s="2"/>
      <c r="N14" s="2"/>
      <c r="Q14" s="55"/>
    </row>
    <row r="15">
      <c r="A15" s="59">
        <v>13.0</v>
      </c>
      <c r="B15" s="58">
        <v>3.3595226</v>
      </c>
      <c r="C15" s="60">
        <v>5.0E-4</v>
      </c>
      <c r="D15" s="58">
        <v>27.8435841</v>
      </c>
      <c r="E15" s="58">
        <v>0.015123</v>
      </c>
      <c r="F15" s="58">
        <v>29.71</v>
      </c>
      <c r="G15" s="2"/>
      <c r="H15" s="2"/>
      <c r="I15" s="2"/>
      <c r="J15" s="2"/>
      <c r="K15" s="2"/>
      <c r="L15" s="2"/>
      <c r="M15" s="2"/>
      <c r="N15" s="2"/>
      <c r="Q15" s="55"/>
    </row>
    <row r="16">
      <c r="A16" s="59">
        <v>14.0</v>
      </c>
      <c r="B16" s="58">
        <v>3.3587017</v>
      </c>
      <c r="C16" s="60">
        <v>5.0E-4</v>
      </c>
      <c r="D16" s="58">
        <v>27.2614326</v>
      </c>
      <c r="E16" s="58">
        <v>0.015123</v>
      </c>
      <c r="F16" s="58">
        <v>29.71</v>
      </c>
      <c r="G16" s="2"/>
      <c r="H16" s="2"/>
      <c r="I16" s="2"/>
      <c r="J16" s="2"/>
      <c r="K16" s="2"/>
      <c r="L16" s="2"/>
      <c r="M16" s="2"/>
      <c r="N16" s="2"/>
      <c r="Q16" s="55"/>
    </row>
    <row r="17">
      <c r="A17" s="59">
        <v>15.0</v>
      </c>
      <c r="B17" s="58">
        <v>3.3609171</v>
      </c>
      <c r="C17" s="60">
        <v>5.0E-4</v>
      </c>
      <c r="D17" s="58">
        <v>27.7315769</v>
      </c>
      <c r="E17" s="58">
        <v>0.015123</v>
      </c>
      <c r="F17" s="58">
        <v>29.69</v>
      </c>
      <c r="G17" s="2"/>
      <c r="H17" s="2"/>
      <c r="I17" s="2"/>
      <c r="J17" s="2"/>
      <c r="K17" s="2"/>
      <c r="L17" s="2"/>
      <c r="M17" s="2"/>
      <c r="N17" s="2"/>
      <c r="Q17" s="55"/>
    </row>
    <row r="18">
      <c r="A18" s="59">
        <v>16.0</v>
      </c>
      <c r="B18" s="58">
        <v>3.3579602</v>
      </c>
      <c r="C18" s="60">
        <v>5.0E-4</v>
      </c>
      <c r="D18" s="58">
        <v>27.0909424</v>
      </c>
      <c r="E18" s="58">
        <v>0.015123</v>
      </c>
      <c r="F18" s="58">
        <v>29.71</v>
      </c>
      <c r="G18" s="2"/>
      <c r="H18" s="2"/>
      <c r="I18" s="2"/>
      <c r="J18" s="2"/>
      <c r="K18" s="2"/>
      <c r="L18" s="2"/>
      <c r="M18" s="2"/>
      <c r="N18" s="2"/>
      <c r="Q18" s="55"/>
    </row>
    <row r="19">
      <c r="A19" s="59">
        <v>17.0</v>
      </c>
      <c r="B19" s="58">
        <v>3.3616514</v>
      </c>
      <c r="C19" s="60">
        <v>5.0E-4</v>
      </c>
      <c r="D19" s="58">
        <v>27.3154163</v>
      </c>
      <c r="E19" s="58">
        <v>0.015123</v>
      </c>
      <c r="F19" s="58">
        <v>29.69</v>
      </c>
      <c r="G19" s="2"/>
      <c r="H19" s="2"/>
      <c r="I19" s="2"/>
      <c r="J19" s="2"/>
      <c r="K19" s="2"/>
      <c r="L19" s="2"/>
      <c r="M19" s="2"/>
      <c r="N19" s="2"/>
      <c r="Q19" s="55"/>
    </row>
    <row r="20">
      <c r="A20" s="59">
        <v>18.0</v>
      </c>
      <c r="B20" s="58">
        <v>3.3591623</v>
      </c>
      <c r="C20" s="60">
        <v>5.0E-4</v>
      </c>
      <c r="D20" s="58">
        <v>27.0242615</v>
      </c>
      <c r="E20" s="58">
        <v>0.015123</v>
      </c>
      <c r="F20" s="58">
        <v>29.72</v>
      </c>
      <c r="G20" s="2"/>
      <c r="H20" s="2"/>
      <c r="I20" s="2"/>
      <c r="J20" s="2"/>
      <c r="K20" s="2"/>
      <c r="L20" s="2"/>
      <c r="M20" s="2"/>
      <c r="N20" s="2"/>
      <c r="Q20" s="55"/>
    </row>
    <row r="21">
      <c r="A21" s="59">
        <v>19.0</v>
      </c>
      <c r="B21" s="58">
        <v>3.3655987</v>
      </c>
      <c r="C21" s="60">
        <v>5.0E-4</v>
      </c>
      <c r="D21" s="58">
        <v>27.2671299</v>
      </c>
      <c r="E21" s="58">
        <v>0.015123</v>
      </c>
      <c r="F21" s="58">
        <v>29.69</v>
      </c>
      <c r="G21" s="2"/>
      <c r="H21" s="2"/>
      <c r="I21" s="2"/>
      <c r="J21" s="2"/>
      <c r="K21" s="2"/>
      <c r="L21" s="2"/>
      <c r="M21" s="2"/>
      <c r="N21" s="2"/>
      <c r="Q21" s="55"/>
    </row>
    <row r="22">
      <c r="A22" s="59">
        <v>20.0</v>
      </c>
      <c r="B22" s="58">
        <v>3.3570259</v>
      </c>
      <c r="C22" s="60">
        <v>5.0E-4</v>
      </c>
      <c r="D22" s="58">
        <v>26.9098454</v>
      </c>
      <c r="E22" s="58">
        <v>0.015123</v>
      </c>
      <c r="F22" s="58">
        <v>29.72</v>
      </c>
      <c r="G22" s="2"/>
      <c r="H22" s="2"/>
      <c r="I22" s="2"/>
      <c r="J22" s="2"/>
      <c r="K22" s="2"/>
      <c r="L22" s="2"/>
      <c r="M22" s="2"/>
      <c r="N22" s="2"/>
      <c r="Q22" s="55"/>
    </row>
    <row r="23">
      <c r="A23" s="59">
        <v>21.0</v>
      </c>
      <c r="B23" s="58">
        <v>3.3623247</v>
      </c>
      <c r="C23" s="60">
        <v>5.0E-4</v>
      </c>
      <c r="D23" s="58">
        <v>27.1793766</v>
      </c>
      <c r="E23" s="58">
        <v>0.015123</v>
      </c>
      <c r="F23" s="58">
        <v>29.71</v>
      </c>
      <c r="G23" s="2"/>
      <c r="H23" s="2"/>
      <c r="I23" s="2"/>
      <c r="J23" s="2"/>
      <c r="K23" s="2"/>
      <c r="L23" s="2"/>
      <c r="M23" s="2"/>
      <c r="N23" s="2"/>
      <c r="Q23" s="55"/>
    </row>
    <row r="24">
      <c r="A24" s="59">
        <v>22.0</v>
      </c>
      <c r="B24" s="58">
        <v>3.3599501</v>
      </c>
      <c r="C24" s="60">
        <v>5.0E-4</v>
      </c>
      <c r="D24" s="58">
        <v>27.3286819</v>
      </c>
      <c r="E24" s="58">
        <v>0.015123</v>
      </c>
      <c r="F24" s="58">
        <v>29.75</v>
      </c>
      <c r="G24" s="2"/>
      <c r="H24" s="2"/>
      <c r="I24" s="2"/>
      <c r="J24" s="2"/>
      <c r="K24" s="2"/>
      <c r="L24" s="2"/>
      <c r="M24" s="2"/>
      <c r="N24" s="2"/>
      <c r="Q24" s="55"/>
    </row>
    <row r="25">
      <c r="A25" s="59">
        <v>23.0</v>
      </c>
      <c r="B25" s="58">
        <v>3.359215</v>
      </c>
      <c r="C25" s="60">
        <v>5.0E-4</v>
      </c>
      <c r="D25" s="58">
        <v>26.7366791</v>
      </c>
      <c r="E25" s="58">
        <v>0.015123</v>
      </c>
      <c r="F25" s="58">
        <v>29.69</v>
      </c>
      <c r="G25" s="2"/>
      <c r="H25" s="2"/>
      <c r="I25" s="2"/>
      <c r="J25" s="2"/>
      <c r="K25" s="2"/>
      <c r="L25" s="2"/>
      <c r="M25" s="2"/>
      <c r="N25" s="2"/>
      <c r="Q25" s="55"/>
    </row>
    <row r="26">
      <c r="A26" s="59">
        <v>24.0</v>
      </c>
      <c r="B26" s="58">
        <v>3.3600235</v>
      </c>
      <c r="C26" s="60">
        <v>5.0E-4</v>
      </c>
      <c r="D26" s="58">
        <v>27.2500477</v>
      </c>
      <c r="E26" s="58">
        <v>0.015123</v>
      </c>
      <c r="F26" s="58">
        <v>29.71</v>
      </c>
      <c r="G26" s="2"/>
      <c r="H26" s="2"/>
      <c r="I26" s="2"/>
      <c r="J26" s="2"/>
      <c r="K26" s="2"/>
      <c r="L26" s="2"/>
      <c r="M26" s="2"/>
      <c r="N26" s="2"/>
      <c r="Q26" s="55"/>
    </row>
    <row r="27">
      <c r="A27" s="59">
        <v>25.0</v>
      </c>
      <c r="B27" s="58">
        <v>3.3583312</v>
      </c>
      <c r="C27" s="60">
        <v>5.0E-4</v>
      </c>
      <c r="D27" s="58">
        <v>26.610075</v>
      </c>
      <c r="E27" s="58">
        <v>0.015123</v>
      </c>
      <c r="F27" s="58">
        <v>29.71</v>
      </c>
      <c r="G27" s="2"/>
      <c r="H27" s="2"/>
      <c r="I27" s="2"/>
      <c r="J27" s="2"/>
      <c r="K27" s="2"/>
      <c r="L27" s="2"/>
      <c r="M27" s="2"/>
      <c r="N27" s="2"/>
      <c r="Q27" s="55"/>
    </row>
    <row r="28">
      <c r="A28" s="59">
        <v>26.0</v>
      </c>
      <c r="B28" s="58">
        <v>3.3623507</v>
      </c>
      <c r="C28" s="60">
        <v>5.0E-4</v>
      </c>
      <c r="D28" s="58">
        <v>26.8343334</v>
      </c>
      <c r="E28" s="58">
        <v>0.015123</v>
      </c>
      <c r="F28" s="58">
        <v>29.69</v>
      </c>
      <c r="G28" s="2"/>
      <c r="H28" s="2"/>
      <c r="I28" s="2"/>
      <c r="J28" s="2"/>
      <c r="K28" s="2"/>
      <c r="L28" s="2"/>
      <c r="M28" s="2"/>
      <c r="N28" s="2"/>
      <c r="Q28" s="55"/>
    </row>
    <row r="29">
      <c r="A29" s="59">
        <v>27.0</v>
      </c>
      <c r="B29" s="58">
        <v>3.3583772</v>
      </c>
      <c r="C29" s="60">
        <v>5.0E-4</v>
      </c>
      <c r="D29" s="58">
        <v>26.485899</v>
      </c>
      <c r="E29" s="58">
        <v>0.015123</v>
      </c>
      <c r="F29" s="58">
        <v>29.71</v>
      </c>
      <c r="G29" s="2"/>
      <c r="H29" s="2"/>
      <c r="I29" s="2"/>
      <c r="J29" s="2"/>
      <c r="K29" s="2"/>
      <c r="L29" s="2"/>
      <c r="M29" s="2"/>
      <c r="N29" s="2"/>
      <c r="Q29" s="55"/>
    </row>
    <row r="30">
      <c r="A30" s="59">
        <v>28.0</v>
      </c>
      <c r="B30" s="58">
        <v>3.36637</v>
      </c>
      <c r="C30" s="60">
        <v>5.0E-4</v>
      </c>
      <c r="D30" s="58">
        <v>26.8215923</v>
      </c>
      <c r="E30" s="58">
        <v>0.015123</v>
      </c>
      <c r="F30" s="58">
        <v>29.71</v>
      </c>
      <c r="G30" s="2"/>
      <c r="H30" s="2"/>
      <c r="I30" s="2"/>
      <c r="J30" s="2"/>
      <c r="K30" s="2"/>
      <c r="L30" s="2"/>
      <c r="M30" s="2"/>
      <c r="N30" s="2"/>
      <c r="Q30" s="55"/>
    </row>
    <row r="31">
      <c r="A31" s="59">
        <v>29.0</v>
      </c>
      <c r="B31" s="58">
        <v>3.3568783</v>
      </c>
      <c r="C31" s="60">
        <v>5.0E-4</v>
      </c>
      <c r="D31" s="58">
        <v>26.4565296</v>
      </c>
      <c r="E31" s="58">
        <v>0.015123</v>
      </c>
      <c r="F31" s="58">
        <v>29.71</v>
      </c>
      <c r="G31" s="2"/>
      <c r="H31" s="2"/>
      <c r="I31" s="2"/>
      <c r="J31" s="2"/>
      <c r="K31" s="2"/>
      <c r="L31" s="2"/>
      <c r="M31" s="2"/>
      <c r="N31" s="2"/>
      <c r="Q31" s="55"/>
    </row>
    <row r="32">
      <c r="A32" s="59">
        <v>30.0</v>
      </c>
      <c r="B32" s="58">
        <v>3.3622851</v>
      </c>
      <c r="C32" s="60">
        <v>5.0E-4</v>
      </c>
      <c r="D32" s="58">
        <v>26.6967449</v>
      </c>
      <c r="E32" s="58">
        <v>0.015123</v>
      </c>
      <c r="F32" s="58">
        <v>29.69</v>
      </c>
      <c r="G32" s="2"/>
      <c r="H32" s="2"/>
      <c r="I32" s="2"/>
      <c r="J32" s="2"/>
      <c r="K32" s="2"/>
      <c r="L32" s="2"/>
      <c r="M32" s="2"/>
      <c r="N32" s="2"/>
      <c r="Q32" s="55"/>
    </row>
    <row r="33">
      <c r="A33" s="59">
        <v>31.0</v>
      </c>
      <c r="B33" s="58">
        <v>3.3592567</v>
      </c>
      <c r="C33" s="60">
        <v>5.0E-4</v>
      </c>
      <c r="D33" s="58">
        <v>26.8066254</v>
      </c>
      <c r="E33" s="58">
        <v>0.015123</v>
      </c>
      <c r="F33" s="58">
        <v>29.71</v>
      </c>
      <c r="G33" s="2"/>
      <c r="H33" s="2"/>
      <c r="I33" s="2"/>
      <c r="J33" s="2"/>
      <c r="K33" s="2"/>
      <c r="L33" s="2"/>
      <c r="M33" s="2"/>
      <c r="N33" s="2"/>
      <c r="Q33" s="55"/>
    </row>
    <row r="34">
      <c r="A34" s="59">
        <v>32.0</v>
      </c>
      <c r="B34" s="58">
        <v>3.3591022</v>
      </c>
      <c r="C34" s="60">
        <v>5.0E-4</v>
      </c>
      <c r="D34" s="58">
        <v>26.2857571</v>
      </c>
      <c r="E34" s="58">
        <v>0.015123</v>
      </c>
      <c r="F34" s="58">
        <v>29.74</v>
      </c>
      <c r="G34" s="2"/>
      <c r="H34" s="2"/>
      <c r="I34" s="2"/>
      <c r="J34" s="2"/>
      <c r="K34" s="2"/>
      <c r="L34" s="2"/>
      <c r="M34" s="2"/>
      <c r="N34" s="2"/>
      <c r="Q34" s="55"/>
    </row>
    <row r="35">
      <c r="A35" s="59">
        <v>33.0</v>
      </c>
      <c r="B35" s="58">
        <v>3.3605404</v>
      </c>
      <c r="C35" s="60">
        <v>5.0E-4</v>
      </c>
      <c r="D35" s="58">
        <v>26.7605057</v>
      </c>
      <c r="E35" s="58">
        <v>0.015123</v>
      </c>
      <c r="F35" s="58">
        <v>29.69</v>
      </c>
      <c r="G35" s="2"/>
      <c r="H35" s="2"/>
      <c r="I35" s="2"/>
      <c r="J35" s="2"/>
      <c r="K35" s="2"/>
      <c r="L35" s="2"/>
      <c r="M35" s="2"/>
      <c r="N35" s="2"/>
      <c r="Q35" s="55"/>
    </row>
    <row r="36">
      <c r="A36" s="59">
        <v>34.0</v>
      </c>
      <c r="B36" s="58">
        <v>3.3582778</v>
      </c>
      <c r="C36" s="60">
        <v>5.0E-4</v>
      </c>
      <c r="D36" s="58">
        <v>26.1267529</v>
      </c>
      <c r="E36" s="58">
        <v>0.015123</v>
      </c>
      <c r="F36" s="58">
        <v>29.72</v>
      </c>
      <c r="G36" s="2"/>
      <c r="H36" s="2"/>
      <c r="I36" s="2"/>
      <c r="J36" s="2"/>
      <c r="K36" s="2"/>
      <c r="L36" s="2"/>
      <c r="M36" s="2"/>
      <c r="N36" s="2"/>
      <c r="Q36" s="55"/>
    </row>
    <row r="37">
      <c r="A37" s="59">
        <v>35.0</v>
      </c>
      <c r="B37" s="58">
        <v>3.3615968</v>
      </c>
      <c r="C37" s="60">
        <v>5.0E-4</v>
      </c>
      <c r="D37" s="58">
        <v>26.3403187</v>
      </c>
      <c r="E37" s="58">
        <v>0.015123</v>
      </c>
      <c r="F37" s="58">
        <v>29.71</v>
      </c>
      <c r="G37" s="2"/>
      <c r="H37" s="2"/>
      <c r="I37" s="2"/>
      <c r="J37" s="2"/>
      <c r="K37" s="2"/>
      <c r="L37" s="2"/>
      <c r="M37" s="2"/>
      <c r="N37" s="2"/>
      <c r="Q37" s="55"/>
    </row>
    <row r="38">
      <c r="A38" s="59">
        <v>36.0</v>
      </c>
      <c r="B38" s="58">
        <v>3.3584385</v>
      </c>
      <c r="C38" s="60">
        <v>5.0E-4</v>
      </c>
      <c r="D38" s="58">
        <v>26.1121349</v>
      </c>
      <c r="E38" s="58">
        <v>0.015123</v>
      </c>
      <c r="F38" s="58">
        <v>29.71</v>
      </c>
      <c r="G38" s="2"/>
      <c r="H38" s="2"/>
      <c r="I38" s="2"/>
      <c r="J38" s="2"/>
      <c r="K38" s="2"/>
      <c r="L38" s="2"/>
      <c r="M38" s="2"/>
      <c r="N38" s="2"/>
      <c r="Q38" s="55"/>
    </row>
    <row r="39">
      <c r="A39" s="59">
        <v>37.0</v>
      </c>
      <c r="B39" s="58">
        <v>3.3667617</v>
      </c>
      <c r="C39" s="60">
        <v>5.0E-4</v>
      </c>
      <c r="D39" s="58">
        <v>26.3552895</v>
      </c>
      <c r="E39" s="58">
        <v>0.015123</v>
      </c>
      <c r="F39" s="58">
        <v>29.69</v>
      </c>
      <c r="G39" s="2"/>
      <c r="H39" s="2"/>
      <c r="I39" s="2"/>
      <c r="J39" s="2"/>
      <c r="K39" s="2"/>
      <c r="L39" s="2"/>
      <c r="M39" s="2"/>
      <c r="N39" s="2"/>
      <c r="Q39" s="55"/>
    </row>
    <row r="40">
      <c r="A40" s="59">
        <v>38.0</v>
      </c>
      <c r="B40" s="58">
        <v>3.3564439</v>
      </c>
      <c r="C40" s="60">
        <v>5.0E-4</v>
      </c>
      <c r="D40" s="58">
        <v>25.9394188</v>
      </c>
      <c r="E40" s="58">
        <v>0.015123</v>
      </c>
      <c r="F40" s="58">
        <v>29.69</v>
      </c>
      <c r="G40" s="2"/>
      <c r="H40" s="2"/>
      <c r="I40" s="2"/>
      <c r="J40" s="2"/>
      <c r="K40" s="2"/>
      <c r="L40" s="2"/>
      <c r="M40" s="2"/>
      <c r="N40" s="2"/>
      <c r="Q40" s="55"/>
    </row>
    <row r="41">
      <c r="A41" s="59">
        <v>39.0</v>
      </c>
      <c r="B41" s="58">
        <v>3.3625951</v>
      </c>
      <c r="C41" s="60">
        <v>5.0E-4</v>
      </c>
      <c r="D41" s="58">
        <v>26.2682915</v>
      </c>
      <c r="E41" s="58">
        <v>0.015123</v>
      </c>
      <c r="F41" s="58">
        <v>29.69</v>
      </c>
      <c r="G41" s="2"/>
      <c r="H41" s="2"/>
      <c r="I41" s="2"/>
      <c r="J41" s="2"/>
      <c r="K41" s="2"/>
      <c r="L41" s="2"/>
      <c r="M41" s="2"/>
      <c r="N41" s="2"/>
      <c r="Q41" s="55"/>
    </row>
    <row r="42">
      <c r="A42" s="59">
        <v>40.0</v>
      </c>
      <c r="B42" s="58">
        <v>3.3595464</v>
      </c>
      <c r="C42" s="60">
        <v>5.0E-4</v>
      </c>
      <c r="D42" s="58">
        <v>26.3322296</v>
      </c>
      <c r="E42" s="58">
        <v>0.015123</v>
      </c>
      <c r="F42" s="58">
        <v>29.77</v>
      </c>
      <c r="G42" s="2"/>
      <c r="H42" s="2"/>
      <c r="I42" s="2"/>
      <c r="J42" s="2"/>
      <c r="K42" s="2"/>
      <c r="L42" s="2"/>
      <c r="M42" s="2"/>
      <c r="N42" s="2"/>
      <c r="Q42" s="55"/>
    </row>
    <row r="43">
      <c r="A43" s="59">
        <v>41.0</v>
      </c>
      <c r="B43" s="58">
        <v>3.3588591</v>
      </c>
      <c r="C43" s="60">
        <v>5.0E-4</v>
      </c>
      <c r="D43" s="58">
        <v>25.8545494</v>
      </c>
      <c r="E43" s="58">
        <v>0.015123</v>
      </c>
      <c r="F43" s="58">
        <v>29.69</v>
      </c>
      <c r="G43" s="2"/>
      <c r="H43" s="2"/>
      <c r="I43" s="2"/>
      <c r="J43" s="2"/>
      <c r="K43" s="2"/>
      <c r="L43" s="2"/>
      <c r="M43" s="2"/>
      <c r="N43" s="2"/>
      <c r="Q43" s="55"/>
    </row>
    <row r="44">
      <c r="A44" s="59">
        <v>42.0</v>
      </c>
      <c r="B44" s="58">
        <v>3.3606892</v>
      </c>
      <c r="C44" s="60">
        <v>5.0E-4</v>
      </c>
      <c r="D44" s="58">
        <v>26.3269634</v>
      </c>
      <c r="E44" s="58">
        <v>0.015123</v>
      </c>
      <c r="F44" s="58">
        <v>29.69</v>
      </c>
      <c r="G44" s="2"/>
      <c r="H44" s="2"/>
      <c r="I44" s="2"/>
      <c r="J44" s="2"/>
      <c r="K44" s="2"/>
      <c r="L44" s="2"/>
      <c r="M44" s="2"/>
      <c r="N44" s="2"/>
      <c r="Q44" s="55"/>
    </row>
    <row r="45">
      <c r="A45" s="59">
        <v>43.0</v>
      </c>
      <c r="B45" s="58">
        <v>3.3581038</v>
      </c>
      <c r="C45" s="60">
        <v>5.0E-4</v>
      </c>
      <c r="D45" s="58">
        <v>25.6628189</v>
      </c>
      <c r="E45" s="58">
        <v>0.015123</v>
      </c>
      <c r="F45" s="58">
        <v>29.72</v>
      </c>
      <c r="G45" s="2"/>
      <c r="H45" s="2"/>
      <c r="I45" s="2"/>
      <c r="J45" s="2"/>
      <c r="K45" s="2"/>
      <c r="L45" s="2"/>
      <c r="M45" s="2"/>
      <c r="N45" s="2"/>
      <c r="Q45" s="55"/>
    </row>
    <row r="46">
      <c r="A46" s="59">
        <v>44.0</v>
      </c>
      <c r="B46" s="58">
        <v>3.3617582</v>
      </c>
      <c r="C46" s="60">
        <v>5.0E-4</v>
      </c>
      <c r="D46" s="58">
        <v>25.9096546</v>
      </c>
      <c r="E46" s="58">
        <v>0.015123</v>
      </c>
      <c r="F46" s="58">
        <v>29.69</v>
      </c>
      <c r="G46" s="2"/>
      <c r="H46" s="2"/>
      <c r="I46" s="2"/>
      <c r="J46" s="2"/>
      <c r="K46" s="2"/>
      <c r="L46" s="2"/>
      <c r="M46" s="2"/>
      <c r="N46" s="2"/>
      <c r="Q46" s="55"/>
    </row>
    <row r="47">
      <c r="A47" s="59">
        <v>45.0</v>
      </c>
      <c r="B47" s="58">
        <v>3.3588247</v>
      </c>
      <c r="C47" s="60">
        <v>5.0E-4</v>
      </c>
      <c r="D47" s="58">
        <v>25.6225071</v>
      </c>
      <c r="E47" s="58">
        <v>0.015123</v>
      </c>
      <c r="F47" s="58">
        <v>29.71</v>
      </c>
      <c r="G47" s="2"/>
      <c r="H47" s="2"/>
      <c r="I47" s="2"/>
      <c r="J47" s="2"/>
      <c r="K47" s="2"/>
      <c r="L47" s="2"/>
      <c r="M47" s="2"/>
      <c r="N47" s="2"/>
      <c r="Q47" s="55"/>
    </row>
    <row r="48">
      <c r="A48" s="59">
        <v>46.0</v>
      </c>
      <c r="B48" s="58">
        <v>3.3657959</v>
      </c>
      <c r="C48" s="60">
        <v>5.0E-4</v>
      </c>
      <c r="D48" s="58">
        <v>25.9236851</v>
      </c>
      <c r="E48" s="58">
        <v>0.015123</v>
      </c>
      <c r="F48" s="58">
        <v>29.71</v>
      </c>
      <c r="G48" s="2"/>
      <c r="H48" s="2"/>
      <c r="I48" s="2"/>
      <c r="J48" s="2"/>
      <c r="K48" s="2"/>
      <c r="L48" s="2"/>
      <c r="M48" s="2"/>
      <c r="N48" s="2"/>
      <c r="Q48" s="55"/>
    </row>
    <row r="49">
      <c r="A49" s="59">
        <v>47.0</v>
      </c>
      <c r="B49" s="58">
        <v>3.3568282</v>
      </c>
      <c r="C49" s="60">
        <v>5.0E-4</v>
      </c>
      <c r="D49" s="58">
        <v>25.5256386</v>
      </c>
      <c r="E49" s="58">
        <v>0.015123</v>
      </c>
      <c r="F49" s="58">
        <v>29.72</v>
      </c>
      <c r="G49" s="2"/>
      <c r="H49" s="2"/>
      <c r="I49" s="2"/>
      <c r="J49" s="2"/>
      <c r="K49" s="2"/>
      <c r="L49" s="2"/>
      <c r="M49" s="2"/>
      <c r="N49" s="2"/>
      <c r="Q49" s="55"/>
    </row>
    <row r="50">
      <c r="A50" s="59">
        <v>48.0</v>
      </c>
      <c r="B50" s="58">
        <v>3.3628802</v>
      </c>
      <c r="C50" s="60">
        <v>5.0E-4</v>
      </c>
      <c r="D50" s="58">
        <v>25.8309994</v>
      </c>
      <c r="E50" s="58">
        <v>0.015123</v>
      </c>
      <c r="F50" s="58">
        <v>29.71</v>
      </c>
      <c r="G50" s="2"/>
      <c r="H50" s="2"/>
      <c r="I50" s="2"/>
      <c r="J50" s="2"/>
      <c r="K50" s="2"/>
      <c r="L50" s="2"/>
      <c r="M50" s="2"/>
      <c r="N50" s="2"/>
      <c r="Q50" s="55"/>
    </row>
    <row r="51">
      <c r="A51" s="59">
        <v>49.0</v>
      </c>
      <c r="B51" s="58">
        <v>3.3597701</v>
      </c>
      <c r="C51" s="60">
        <v>5.0E-4</v>
      </c>
      <c r="D51" s="58">
        <v>25.90028</v>
      </c>
      <c r="E51" s="58">
        <v>0.015123</v>
      </c>
      <c r="F51" s="58">
        <v>29.71</v>
      </c>
      <c r="G51" s="2"/>
      <c r="H51" s="2"/>
      <c r="I51" s="2"/>
      <c r="J51" s="2"/>
      <c r="K51" s="2"/>
      <c r="L51" s="2"/>
      <c r="M51" s="2"/>
      <c r="N51" s="2"/>
      <c r="Q51" s="55"/>
    </row>
    <row r="52">
      <c r="A52" s="59">
        <v>50.0</v>
      </c>
      <c r="B52" s="58">
        <v>3.358263</v>
      </c>
      <c r="C52" s="60">
        <v>5.0E-4</v>
      </c>
      <c r="D52" s="58">
        <v>25.3788605</v>
      </c>
      <c r="E52" s="58">
        <v>0.015123</v>
      </c>
      <c r="F52" s="58">
        <v>29.75</v>
      </c>
      <c r="G52" s="2"/>
      <c r="H52" s="2"/>
      <c r="I52" s="2"/>
      <c r="J52" s="2"/>
      <c r="K52" s="2"/>
      <c r="L52" s="2"/>
      <c r="M52" s="2"/>
      <c r="N52" s="2"/>
      <c r="Q52" s="55"/>
    </row>
    <row r="53">
      <c r="A53" s="59">
        <v>51.0</v>
      </c>
      <c r="B53" s="58">
        <v>3.3600972</v>
      </c>
      <c r="C53" s="60">
        <v>5.0E-4</v>
      </c>
      <c r="D53" s="58">
        <v>25.8491573</v>
      </c>
      <c r="E53" s="58">
        <v>0.015123</v>
      </c>
      <c r="F53" s="58">
        <v>29.72</v>
      </c>
      <c r="G53" s="2"/>
      <c r="H53" s="2"/>
      <c r="I53" s="2"/>
      <c r="J53" s="2"/>
      <c r="K53" s="2"/>
      <c r="L53" s="2"/>
      <c r="M53" s="2"/>
      <c r="N53" s="2"/>
      <c r="Q53" s="55"/>
    </row>
    <row r="54">
      <c r="A54" s="59">
        <v>52.0</v>
      </c>
      <c r="B54" s="58">
        <v>3.3589675</v>
      </c>
      <c r="C54" s="60">
        <v>5.0E-4</v>
      </c>
      <c r="D54" s="58">
        <v>25.2537708</v>
      </c>
      <c r="E54" s="58">
        <v>0.015123</v>
      </c>
      <c r="F54" s="58">
        <v>29.74</v>
      </c>
      <c r="G54" s="2"/>
      <c r="H54" s="2"/>
      <c r="I54" s="2"/>
      <c r="J54" s="2"/>
      <c r="K54" s="2"/>
      <c r="L54" s="2"/>
      <c r="M54" s="2"/>
      <c r="N54" s="2"/>
      <c r="Q54" s="55"/>
    </row>
    <row r="55">
      <c r="A55" s="59">
        <v>53.0</v>
      </c>
      <c r="B55" s="58">
        <v>3.3614035</v>
      </c>
      <c r="C55" s="60">
        <v>5.0E-4</v>
      </c>
      <c r="D55" s="58">
        <v>25.4460869</v>
      </c>
      <c r="E55" s="58">
        <v>0.015123</v>
      </c>
      <c r="F55" s="58">
        <v>29.72</v>
      </c>
      <c r="G55" s="2"/>
      <c r="H55" s="2"/>
      <c r="I55" s="2"/>
      <c r="J55" s="2"/>
      <c r="K55" s="2"/>
      <c r="L55" s="2"/>
      <c r="M55" s="2"/>
      <c r="N55" s="2"/>
      <c r="Q55" s="55"/>
    </row>
    <row r="56">
      <c r="A56" s="59">
        <v>54.0</v>
      </c>
      <c r="B56" s="58">
        <v>3.3585477</v>
      </c>
      <c r="C56" s="60">
        <v>5.0E-4</v>
      </c>
      <c r="D56" s="58">
        <v>25.187252</v>
      </c>
      <c r="E56" s="58">
        <v>0.015123</v>
      </c>
      <c r="F56" s="58">
        <v>29.72</v>
      </c>
      <c r="G56" s="2"/>
      <c r="H56" s="2"/>
      <c r="I56" s="2"/>
      <c r="J56" s="2"/>
      <c r="K56" s="2"/>
      <c r="L56" s="2"/>
      <c r="M56" s="2"/>
      <c r="N56" s="2"/>
      <c r="Q56" s="55"/>
    </row>
    <row r="57">
      <c r="A57" s="59">
        <v>55.0</v>
      </c>
      <c r="B57" s="58">
        <v>3.3662152</v>
      </c>
      <c r="C57" s="60">
        <v>5.0E-4</v>
      </c>
      <c r="D57" s="58">
        <v>25.4542999</v>
      </c>
      <c r="E57" s="58">
        <v>0.015123</v>
      </c>
      <c r="F57" s="58">
        <v>29.74</v>
      </c>
      <c r="G57" s="2"/>
      <c r="H57" s="2"/>
      <c r="I57" s="2"/>
      <c r="J57" s="2"/>
      <c r="K57" s="2"/>
      <c r="L57" s="2"/>
      <c r="M57" s="2"/>
      <c r="N57" s="2"/>
      <c r="Q57" s="55"/>
    </row>
    <row r="58">
      <c r="A58" s="59">
        <v>56.0</v>
      </c>
      <c r="B58" s="58">
        <v>3.356658</v>
      </c>
      <c r="C58" s="60">
        <v>5.0E-4</v>
      </c>
      <c r="D58" s="58">
        <v>25.0712395</v>
      </c>
      <c r="E58" s="58">
        <v>0.015123</v>
      </c>
      <c r="F58" s="58">
        <v>29.75</v>
      </c>
      <c r="G58" s="2"/>
      <c r="H58" s="2"/>
      <c r="I58" s="2"/>
      <c r="J58" s="2"/>
      <c r="K58" s="2"/>
      <c r="L58" s="2"/>
      <c r="M58" s="2"/>
      <c r="N58" s="2"/>
      <c r="Q58" s="55"/>
    </row>
    <row r="59">
      <c r="A59" s="59">
        <v>57.0</v>
      </c>
      <c r="B59" s="58">
        <v>3.3626819</v>
      </c>
      <c r="C59" s="60">
        <v>5.0E-4</v>
      </c>
      <c r="D59" s="58">
        <v>25.3460121</v>
      </c>
      <c r="E59" s="58">
        <v>0.015123</v>
      </c>
      <c r="F59" s="58">
        <v>29.75</v>
      </c>
      <c r="G59" s="2"/>
      <c r="H59" s="2"/>
      <c r="I59" s="2"/>
      <c r="J59" s="2"/>
      <c r="K59" s="2"/>
      <c r="L59" s="2"/>
      <c r="M59" s="2"/>
      <c r="N59" s="2"/>
      <c r="Q59" s="55"/>
    </row>
    <row r="60">
      <c r="A60" s="59">
        <v>58.0</v>
      </c>
      <c r="B60" s="58">
        <v>3.3595262</v>
      </c>
      <c r="C60" s="60">
        <v>5.0E-4</v>
      </c>
      <c r="D60" s="58">
        <v>25.4557056</v>
      </c>
      <c r="E60" s="58">
        <v>0.015123</v>
      </c>
      <c r="F60" s="58">
        <v>29.77</v>
      </c>
      <c r="G60" s="2"/>
      <c r="H60" s="2"/>
      <c r="I60" s="2"/>
      <c r="J60" s="2"/>
      <c r="K60" s="2"/>
      <c r="L60" s="2"/>
      <c r="M60" s="2"/>
      <c r="N60" s="2"/>
      <c r="Q60" s="55"/>
    </row>
    <row r="61">
      <c r="A61" s="59">
        <v>59.0</v>
      </c>
      <c r="B61" s="58">
        <v>3.3585672</v>
      </c>
      <c r="C61" s="60">
        <v>5.0E-4</v>
      </c>
      <c r="D61" s="58">
        <v>25.0000839</v>
      </c>
      <c r="E61" s="58">
        <v>0.015123</v>
      </c>
      <c r="F61" s="58">
        <v>29.77</v>
      </c>
      <c r="G61" s="2"/>
      <c r="H61" s="2"/>
      <c r="I61" s="2"/>
      <c r="J61" s="2"/>
      <c r="K61" s="2"/>
      <c r="L61" s="2"/>
      <c r="M61" s="2"/>
      <c r="N61" s="2"/>
      <c r="Q61" s="55"/>
    </row>
    <row r="62">
      <c r="A62" s="59">
        <v>60.0</v>
      </c>
      <c r="B62" s="58">
        <v>3.3601718</v>
      </c>
      <c r="C62" s="60">
        <v>5.0E-4</v>
      </c>
      <c r="D62" s="58">
        <v>25.4513569</v>
      </c>
      <c r="E62" s="58">
        <v>0.015123</v>
      </c>
      <c r="F62" s="58">
        <v>29.72</v>
      </c>
      <c r="G62" s="2"/>
      <c r="H62" s="2"/>
      <c r="I62" s="2"/>
      <c r="J62" s="2"/>
      <c r="K62" s="2"/>
      <c r="L62" s="2"/>
      <c r="M62" s="2"/>
      <c r="N62" s="2"/>
      <c r="Q62" s="55"/>
    </row>
    <row r="63">
      <c r="A63" s="59">
        <v>61.0</v>
      </c>
      <c r="B63" s="58">
        <v>3.3587093</v>
      </c>
      <c r="C63" s="60">
        <v>5.0E-4</v>
      </c>
      <c r="D63" s="58">
        <v>24.8290062</v>
      </c>
      <c r="E63" s="58">
        <v>0.015123</v>
      </c>
      <c r="F63" s="58">
        <v>29.72</v>
      </c>
      <c r="G63" s="2"/>
      <c r="H63" s="2"/>
      <c r="I63" s="2"/>
      <c r="J63" s="2"/>
      <c r="K63" s="2"/>
      <c r="L63" s="2"/>
      <c r="M63" s="2"/>
      <c r="N63" s="2"/>
      <c r="Q63" s="55"/>
    </row>
    <row r="64">
      <c r="A64" s="59">
        <v>62.0</v>
      </c>
      <c r="B64" s="58">
        <v>3.3614507</v>
      </c>
      <c r="C64" s="60">
        <v>5.0E-4</v>
      </c>
      <c r="D64" s="58">
        <v>25.0089474</v>
      </c>
      <c r="E64" s="58">
        <v>0.015123</v>
      </c>
      <c r="F64" s="58">
        <v>29.74</v>
      </c>
      <c r="G64" s="2"/>
      <c r="H64" s="2"/>
      <c r="I64" s="2"/>
      <c r="J64" s="2"/>
      <c r="K64" s="2"/>
      <c r="L64" s="2"/>
      <c r="M64" s="2"/>
      <c r="N64" s="2"/>
      <c r="Q64" s="55"/>
    </row>
    <row r="65">
      <c r="A65" s="59">
        <v>63.0</v>
      </c>
      <c r="B65" s="58">
        <v>3.3586388</v>
      </c>
      <c r="C65" s="60">
        <v>5.0E-4</v>
      </c>
      <c r="D65" s="58">
        <v>24.7640419</v>
      </c>
      <c r="E65" s="58">
        <v>0.015123</v>
      </c>
      <c r="F65" s="58">
        <v>29.69</v>
      </c>
      <c r="G65" s="2"/>
      <c r="H65" s="2"/>
      <c r="I65" s="2"/>
      <c r="J65" s="2"/>
      <c r="K65" s="2"/>
      <c r="L65" s="2"/>
      <c r="M65" s="2"/>
      <c r="N65" s="2"/>
      <c r="Q65" s="55"/>
    </row>
    <row r="66">
      <c r="A66" s="59">
        <v>64.0</v>
      </c>
      <c r="B66" s="58">
        <v>3.3659363</v>
      </c>
      <c r="C66" s="60">
        <v>5.0E-4</v>
      </c>
      <c r="D66" s="58">
        <v>25.0752487</v>
      </c>
      <c r="E66" s="58">
        <v>0.015123</v>
      </c>
      <c r="F66" s="58">
        <v>29.74</v>
      </c>
      <c r="G66" s="2"/>
      <c r="H66" s="2"/>
      <c r="I66" s="2"/>
      <c r="J66" s="2"/>
      <c r="K66" s="2"/>
      <c r="L66" s="2"/>
      <c r="M66" s="2"/>
      <c r="N66" s="2"/>
      <c r="Q66" s="55"/>
    </row>
    <row r="67">
      <c r="A67" s="59">
        <v>65.0</v>
      </c>
      <c r="B67" s="58">
        <v>3.3569832</v>
      </c>
      <c r="C67" s="60">
        <v>5.0E-4</v>
      </c>
      <c r="D67" s="58">
        <v>24.7013187</v>
      </c>
      <c r="E67" s="58">
        <v>0.015123</v>
      </c>
      <c r="F67" s="58">
        <v>29.75</v>
      </c>
      <c r="G67" s="2"/>
      <c r="H67" s="2"/>
      <c r="I67" s="2"/>
      <c r="J67" s="2"/>
      <c r="K67" s="2"/>
      <c r="L67" s="2"/>
      <c r="M67" s="2"/>
      <c r="N67" s="2"/>
      <c r="Q67" s="55"/>
    </row>
    <row r="68">
      <c r="A68" s="59">
        <v>66.0</v>
      </c>
      <c r="B68" s="58">
        <v>3.3620813</v>
      </c>
      <c r="C68" s="60">
        <v>5.0E-4</v>
      </c>
      <c r="D68" s="58">
        <v>24.9483547</v>
      </c>
      <c r="E68" s="58">
        <v>0.015123</v>
      </c>
      <c r="F68" s="58">
        <v>29.77</v>
      </c>
      <c r="G68" s="2"/>
      <c r="H68" s="2"/>
      <c r="I68" s="2"/>
      <c r="J68" s="2"/>
      <c r="K68" s="2"/>
      <c r="L68" s="2"/>
      <c r="M68" s="2"/>
      <c r="N68" s="2"/>
      <c r="Q68" s="55"/>
    </row>
    <row r="69">
      <c r="A69" s="59">
        <v>67.0</v>
      </c>
      <c r="B69" s="58">
        <v>3.359705</v>
      </c>
      <c r="C69" s="60">
        <v>5.0E-4</v>
      </c>
      <c r="D69" s="58">
        <v>25.0115776</v>
      </c>
      <c r="E69" s="58">
        <v>0.015123</v>
      </c>
      <c r="F69" s="58">
        <v>29.75</v>
      </c>
      <c r="G69" s="2"/>
      <c r="H69" s="2"/>
      <c r="I69" s="2"/>
      <c r="J69" s="2"/>
      <c r="K69" s="2"/>
      <c r="L69" s="2"/>
      <c r="M69" s="2"/>
      <c r="N69" s="2"/>
      <c r="Q69" s="55"/>
    </row>
    <row r="70">
      <c r="A70" s="59">
        <v>68.0</v>
      </c>
      <c r="B70" s="58">
        <v>3.3584971</v>
      </c>
      <c r="C70" s="60">
        <v>5.0E-4</v>
      </c>
      <c r="D70" s="58">
        <v>24.5234795</v>
      </c>
      <c r="E70" s="58">
        <v>0.015123</v>
      </c>
      <c r="F70" s="58">
        <v>29.81</v>
      </c>
      <c r="G70" s="2"/>
      <c r="H70" s="2"/>
      <c r="I70" s="2"/>
      <c r="J70" s="2"/>
      <c r="K70" s="2"/>
      <c r="L70" s="2"/>
      <c r="M70" s="2"/>
      <c r="N70" s="2"/>
      <c r="Q70" s="55"/>
    </row>
    <row r="71">
      <c r="A71" s="59">
        <v>69.0</v>
      </c>
      <c r="B71" s="58">
        <v>3.3603168</v>
      </c>
      <c r="C71" s="60">
        <v>5.0E-4</v>
      </c>
      <c r="D71" s="58">
        <v>24.9855957</v>
      </c>
      <c r="E71" s="58">
        <v>0.015123</v>
      </c>
      <c r="F71" s="58">
        <v>29.72</v>
      </c>
      <c r="G71" s="2"/>
      <c r="H71" s="2"/>
      <c r="I71" s="2"/>
      <c r="J71" s="2"/>
      <c r="K71" s="2"/>
      <c r="L71" s="2"/>
      <c r="M71" s="2"/>
      <c r="N71" s="2"/>
      <c r="Q71" s="55"/>
    </row>
    <row r="72">
      <c r="A72" s="59">
        <v>70.0</v>
      </c>
      <c r="B72" s="58">
        <v>3.3584597</v>
      </c>
      <c r="C72" s="60">
        <v>5.0E-4</v>
      </c>
      <c r="D72" s="58">
        <v>24.3631058</v>
      </c>
      <c r="E72" s="58">
        <v>0.015123</v>
      </c>
      <c r="F72" s="58">
        <v>29.71</v>
      </c>
      <c r="G72" s="2"/>
      <c r="H72" s="2"/>
      <c r="I72" s="2"/>
      <c r="J72" s="2"/>
      <c r="K72" s="2"/>
      <c r="L72" s="2"/>
      <c r="M72" s="2"/>
      <c r="N72" s="2"/>
      <c r="Q72" s="55"/>
    </row>
    <row r="73">
      <c r="A73" s="59">
        <v>71.0</v>
      </c>
      <c r="B73" s="58">
        <v>3.3616662</v>
      </c>
      <c r="C73" s="60">
        <v>5.0E-4</v>
      </c>
      <c r="D73" s="58">
        <v>24.5871468</v>
      </c>
      <c r="E73" s="58">
        <v>0.015123</v>
      </c>
      <c r="F73" s="58">
        <v>29.72</v>
      </c>
      <c r="G73" s="2"/>
      <c r="H73" s="2"/>
      <c r="I73" s="2"/>
      <c r="J73" s="2"/>
      <c r="K73" s="2"/>
      <c r="L73" s="2"/>
      <c r="M73" s="2"/>
      <c r="N73" s="2"/>
      <c r="Q73" s="55"/>
    </row>
    <row r="74">
      <c r="A74" s="59">
        <v>72.0</v>
      </c>
      <c r="B74" s="58">
        <v>3.3580348</v>
      </c>
      <c r="C74" s="60">
        <v>5.0E-4</v>
      </c>
      <c r="D74" s="58">
        <v>24.3132553</v>
      </c>
      <c r="E74" s="58">
        <v>0.015123</v>
      </c>
      <c r="F74" s="58">
        <v>29.72</v>
      </c>
      <c r="G74" s="2"/>
      <c r="H74" s="2"/>
      <c r="I74" s="2"/>
      <c r="J74" s="2"/>
      <c r="K74" s="2"/>
      <c r="L74" s="2"/>
      <c r="M74" s="2"/>
      <c r="N74" s="2"/>
      <c r="Q74" s="55"/>
    </row>
    <row r="75">
      <c r="A75" s="59">
        <v>73.0</v>
      </c>
      <c r="B75" s="58">
        <v>3.3666</v>
      </c>
      <c r="C75" s="60">
        <v>5.0E-4</v>
      </c>
      <c r="D75" s="58">
        <v>24.6449223</v>
      </c>
      <c r="E75" s="58">
        <v>0.015123</v>
      </c>
      <c r="F75" s="58">
        <v>29.77</v>
      </c>
      <c r="G75" s="2"/>
      <c r="H75" s="2"/>
      <c r="I75" s="2"/>
      <c r="J75" s="2"/>
      <c r="K75" s="2"/>
      <c r="L75" s="2"/>
      <c r="M75" s="2"/>
      <c r="N75" s="2"/>
      <c r="Q75" s="55"/>
    </row>
    <row r="76">
      <c r="A76" s="59">
        <v>74.0</v>
      </c>
      <c r="B76" s="58">
        <v>3.356461</v>
      </c>
      <c r="C76" s="60">
        <v>5.0E-4</v>
      </c>
      <c r="D76" s="58">
        <v>24.2297173</v>
      </c>
      <c r="E76" s="58">
        <v>0.015123</v>
      </c>
      <c r="F76" s="58">
        <v>29.75</v>
      </c>
      <c r="G76" s="2"/>
      <c r="H76" s="2"/>
      <c r="I76" s="2"/>
      <c r="J76" s="2"/>
      <c r="K76" s="2"/>
      <c r="L76" s="2"/>
      <c r="M76" s="2"/>
      <c r="N76" s="2"/>
      <c r="Q76" s="55"/>
    </row>
    <row r="77">
      <c r="A77" s="59">
        <v>75.0</v>
      </c>
      <c r="B77" s="58">
        <v>3.3624544</v>
      </c>
      <c r="C77" s="60">
        <v>5.0E-4</v>
      </c>
      <c r="D77" s="58">
        <v>24.5110855</v>
      </c>
      <c r="E77" s="58">
        <v>0.015123</v>
      </c>
      <c r="F77" s="58">
        <v>29.77</v>
      </c>
      <c r="G77" s="2"/>
      <c r="H77" s="2"/>
      <c r="I77" s="2"/>
      <c r="J77" s="2"/>
      <c r="K77" s="2"/>
      <c r="L77" s="2"/>
      <c r="M77" s="2"/>
      <c r="N77" s="2"/>
      <c r="Q77" s="55"/>
    </row>
    <row r="78">
      <c r="A78" s="59">
        <v>76.0</v>
      </c>
      <c r="B78" s="58">
        <v>3.3599529</v>
      </c>
      <c r="C78" s="60">
        <v>5.0E-4</v>
      </c>
      <c r="D78" s="58">
        <v>24.5840721</v>
      </c>
      <c r="E78" s="58">
        <v>0.015123</v>
      </c>
      <c r="F78" s="58">
        <v>29.72</v>
      </c>
      <c r="G78" s="2"/>
      <c r="H78" s="2"/>
      <c r="I78" s="2"/>
      <c r="J78" s="2"/>
      <c r="K78" s="2"/>
      <c r="L78" s="2"/>
      <c r="M78" s="2"/>
      <c r="N78" s="2"/>
      <c r="Q78" s="55"/>
    </row>
    <row r="79">
      <c r="A79" s="59">
        <v>77.0</v>
      </c>
      <c r="B79" s="58">
        <v>3.3583341</v>
      </c>
      <c r="C79" s="60">
        <v>5.0E-4</v>
      </c>
      <c r="D79" s="58">
        <v>24.0658836</v>
      </c>
      <c r="E79" s="58">
        <v>0.015123</v>
      </c>
      <c r="F79" s="58">
        <v>29.77</v>
      </c>
      <c r="G79" s="2"/>
      <c r="H79" s="2"/>
      <c r="I79" s="2"/>
      <c r="J79" s="2"/>
      <c r="K79" s="2"/>
      <c r="L79" s="2"/>
      <c r="M79" s="2"/>
      <c r="N79" s="2"/>
      <c r="Q79" s="55"/>
    </row>
    <row r="80">
      <c r="A80" s="59">
        <v>78.0</v>
      </c>
      <c r="B80" s="58">
        <v>3.3599539</v>
      </c>
      <c r="C80" s="60">
        <v>5.0E-4</v>
      </c>
      <c r="D80" s="58">
        <v>24.5356407</v>
      </c>
      <c r="E80" s="58">
        <v>0.015123</v>
      </c>
      <c r="F80" s="58">
        <v>29.83</v>
      </c>
      <c r="G80" s="2"/>
      <c r="H80" s="2"/>
      <c r="I80" s="2"/>
      <c r="J80" s="2"/>
      <c r="K80" s="2"/>
      <c r="L80" s="2"/>
      <c r="M80" s="2"/>
      <c r="N80" s="2"/>
      <c r="Q80" s="55"/>
    </row>
    <row r="81">
      <c r="A81" s="59">
        <v>79.0</v>
      </c>
      <c r="B81" s="58">
        <v>3.3584213</v>
      </c>
      <c r="C81" s="60">
        <v>5.0E-4</v>
      </c>
      <c r="D81" s="58">
        <v>23.9491329</v>
      </c>
      <c r="E81" s="58">
        <v>0.015123</v>
      </c>
      <c r="F81" s="58">
        <v>29.8</v>
      </c>
      <c r="G81" s="2"/>
      <c r="H81" s="2"/>
      <c r="I81" s="2"/>
      <c r="J81" s="2"/>
      <c r="K81" s="2"/>
      <c r="L81" s="2"/>
      <c r="M81" s="2"/>
      <c r="N81" s="2"/>
      <c r="Q81" s="55"/>
    </row>
    <row r="82">
      <c r="A82" s="59">
        <v>80.0</v>
      </c>
      <c r="B82" s="58">
        <v>3.361639</v>
      </c>
      <c r="C82" s="60">
        <v>5.0E-4</v>
      </c>
      <c r="D82" s="58">
        <v>24.1378975</v>
      </c>
      <c r="E82" s="58">
        <v>0.015123</v>
      </c>
      <c r="F82" s="58">
        <v>29.74</v>
      </c>
      <c r="G82" s="2"/>
      <c r="H82" s="2"/>
      <c r="I82" s="2"/>
      <c r="J82" s="2"/>
      <c r="K82" s="2"/>
      <c r="L82" s="2"/>
      <c r="M82" s="2"/>
      <c r="N82" s="2"/>
      <c r="Q82" s="55"/>
    </row>
    <row r="83">
      <c r="A83" s="59">
        <v>81.0</v>
      </c>
      <c r="B83" s="58">
        <v>3.3584099</v>
      </c>
      <c r="C83" s="60">
        <v>5.0E-4</v>
      </c>
      <c r="D83" s="58">
        <v>23.8817177</v>
      </c>
      <c r="E83" s="58">
        <v>0.015123</v>
      </c>
      <c r="F83" s="58">
        <v>29.72</v>
      </c>
      <c r="G83" s="2"/>
      <c r="H83" s="2"/>
      <c r="I83" s="2"/>
      <c r="J83" s="2"/>
      <c r="K83" s="2"/>
      <c r="L83" s="2"/>
      <c r="M83" s="2"/>
      <c r="N83" s="2"/>
      <c r="Q83" s="55"/>
    </row>
    <row r="84">
      <c r="A84" s="59">
        <v>82.0</v>
      </c>
      <c r="B84" s="58">
        <v>3.3660989</v>
      </c>
      <c r="C84" s="60">
        <v>5.0E-4</v>
      </c>
      <c r="D84" s="58">
        <v>24.1895714</v>
      </c>
      <c r="E84" s="58">
        <v>0.015123</v>
      </c>
      <c r="F84" s="58">
        <v>29.72</v>
      </c>
      <c r="G84" s="2"/>
      <c r="H84" s="2"/>
      <c r="I84" s="2"/>
      <c r="J84" s="2"/>
      <c r="K84" s="2"/>
      <c r="L84" s="2"/>
      <c r="M84" s="2"/>
      <c r="N84" s="2"/>
      <c r="Q84" s="55"/>
    </row>
    <row r="85">
      <c r="A85" s="59">
        <v>83.0</v>
      </c>
      <c r="B85" s="58">
        <v>3.3565941</v>
      </c>
      <c r="C85" s="60">
        <v>5.0E-4</v>
      </c>
      <c r="D85" s="58">
        <v>23.7971973</v>
      </c>
      <c r="E85" s="58">
        <v>0.015123</v>
      </c>
      <c r="F85" s="58">
        <v>29.74</v>
      </c>
      <c r="G85" s="2"/>
      <c r="H85" s="2"/>
      <c r="I85" s="2"/>
      <c r="J85" s="2"/>
      <c r="K85" s="2"/>
      <c r="L85" s="2"/>
      <c r="M85" s="2"/>
      <c r="N85" s="2"/>
      <c r="Q85" s="55"/>
    </row>
    <row r="86">
      <c r="A86" s="59">
        <v>84.0</v>
      </c>
      <c r="B86" s="58">
        <v>3.3623188</v>
      </c>
      <c r="C86" s="60">
        <v>5.0E-4</v>
      </c>
      <c r="D86" s="58">
        <v>24.0630169</v>
      </c>
      <c r="E86" s="58">
        <v>0.015123</v>
      </c>
      <c r="F86" s="58">
        <v>29.8</v>
      </c>
      <c r="G86" s="2"/>
      <c r="H86" s="2"/>
      <c r="I86" s="2"/>
      <c r="J86" s="2"/>
      <c r="K86" s="2"/>
      <c r="L86" s="2"/>
      <c r="M86" s="2"/>
      <c r="N86" s="2"/>
      <c r="Q86" s="55"/>
    </row>
    <row r="87">
      <c r="A87" s="59">
        <v>85.0</v>
      </c>
      <c r="B87" s="58">
        <v>3.3584542</v>
      </c>
      <c r="C87" s="60">
        <v>5.0E-4</v>
      </c>
      <c r="D87" s="58">
        <v>24.0685539</v>
      </c>
      <c r="E87" s="58">
        <v>0.015123</v>
      </c>
      <c r="F87" s="58">
        <v>29.75</v>
      </c>
      <c r="G87" s="2"/>
      <c r="H87" s="2"/>
      <c r="I87" s="2"/>
      <c r="J87" s="2"/>
      <c r="K87" s="2"/>
      <c r="L87" s="2"/>
      <c r="M87" s="2"/>
      <c r="N87" s="2"/>
      <c r="Q87" s="55"/>
    </row>
    <row r="88">
      <c r="A88" s="59">
        <v>86.0</v>
      </c>
      <c r="B88" s="58">
        <v>3.3585153</v>
      </c>
      <c r="C88" s="60">
        <v>5.0E-4</v>
      </c>
      <c r="D88" s="58">
        <v>23.5565147</v>
      </c>
      <c r="E88" s="58">
        <v>0.015123</v>
      </c>
      <c r="F88" s="58">
        <v>29.77</v>
      </c>
      <c r="G88" s="2"/>
      <c r="H88" s="2"/>
      <c r="I88" s="2"/>
      <c r="J88" s="2"/>
      <c r="K88" s="2"/>
      <c r="L88" s="2"/>
      <c r="M88" s="2"/>
      <c r="N88" s="2"/>
      <c r="Q88" s="55"/>
    </row>
    <row r="89">
      <c r="A89" s="59">
        <v>87.0</v>
      </c>
      <c r="B89" s="58">
        <v>3.3602524</v>
      </c>
      <c r="C89" s="60">
        <v>5.0E-4</v>
      </c>
      <c r="D89" s="58">
        <v>24.0224819</v>
      </c>
      <c r="E89" s="58">
        <v>0.015123</v>
      </c>
      <c r="F89" s="58">
        <v>29.8</v>
      </c>
      <c r="G89" s="2"/>
      <c r="H89" s="2"/>
      <c r="I89" s="2"/>
      <c r="J89" s="2"/>
      <c r="K89" s="2"/>
      <c r="L89" s="2"/>
      <c r="M89" s="2"/>
      <c r="N89" s="2"/>
      <c r="Q89" s="55"/>
    </row>
    <row r="90">
      <c r="A90" s="59">
        <v>88.0</v>
      </c>
      <c r="B90" s="58">
        <v>3.3581491</v>
      </c>
      <c r="C90" s="60">
        <v>5.0E-4</v>
      </c>
      <c r="D90" s="58">
        <v>23.447958</v>
      </c>
      <c r="E90" s="58">
        <v>0.015123</v>
      </c>
      <c r="F90" s="58">
        <v>29.77</v>
      </c>
      <c r="G90" s="2"/>
      <c r="H90" s="2"/>
      <c r="I90" s="2"/>
      <c r="J90" s="2"/>
      <c r="K90" s="2"/>
      <c r="L90" s="2"/>
      <c r="M90" s="2"/>
      <c r="N90" s="2"/>
      <c r="Q90" s="55"/>
    </row>
    <row r="91">
      <c r="A91" s="59">
        <v>89.0</v>
      </c>
      <c r="B91" s="58">
        <v>3.361692</v>
      </c>
      <c r="C91" s="60">
        <v>5.0E-4</v>
      </c>
      <c r="D91" s="58">
        <v>23.621685</v>
      </c>
      <c r="E91" s="58">
        <v>0.015123</v>
      </c>
      <c r="F91" s="58">
        <v>29.78</v>
      </c>
      <c r="G91" s="2"/>
      <c r="H91" s="2"/>
      <c r="I91" s="2"/>
      <c r="J91" s="2"/>
      <c r="K91" s="2"/>
      <c r="L91" s="2"/>
      <c r="M91" s="2"/>
      <c r="N91" s="2"/>
      <c r="Q91" s="55"/>
    </row>
    <row r="92">
      <c r="A92" s="59">
        <v>90.0</v>
      </c>
      <c r="B92" s="58">
        <v>3.3583832</v>
      </c>
      <c r="C92" s="60">
        <v>5.0E-4</v>
      </c>
      <c r="D92" s="58">
        <v>23.396431</v>
      </c>
      <c r="E92" s="58">
        <v>0.015123</v>
      </c>
      <c r="F92" s="58">
        <v>29.77</v>
      </c>
      <c r="G92" s="2"/>
      <c r="H92" s="2"/>
      <c r="I92" s="2"/>
      <c r="J92" s="2"/>
      <c r="K92" s="2"/>
      <c r="L92" s="2"/>
      <c r="M92" s="2"/>
      <c r="N92" s="2"/>
      <c r="Q92" s="55"/>
    </row>
    <row r="93">
      <c r="A93" s="59">
        <v>91.0</v>
      </c>
      <c r="B93" s="58">
        <v>3.3671899</v>
      </c>
      <c r="C93" s="60">
        <v>5.0E-4</v>
      </c>
      <c r="D93" s="58">
        <v>23.7931652</v>
      </c>
      <c r="E93" s="58">
        <v>0.015123</v>
      </c>
      <c r="F93" s="58">
        <v>29.83</v>
      </c>
      <c r="G93" s="2"/>
      <c r="H93" s="2"/>
      <c r="I93" s="2"/>
      <c r="J93" s="2"/>
      <c r="K93" s="2"/>
      <c r="L93" s="2"/>
      <c r="M93" s="2"/>
      <c r="N93" s="2"/>
      <c r="Q93" s="55"/>
    </row>
    <row r="94">
      <c r="A94" s="59">
        <v>92.0</v>
      </c>
      <c r="B94" s="58">
        <v>3.3565478</v>
      </c>
      <c r="C94" s="60">
        <v>5.0E-4</v>
      </c>
      <c r="D94" s="58">
        <v>23.3470135</v>
      </c>
      <c r="E94" s="58">
        <v>0.015123</v>
      </c>
      <c r="F94" s="58">
        <v>29.8</v>
      </c>
      <c r="G94" s="2"/>
      <c r="H94" s="2"/>
      <c r="I94" s="2"/>
      <c r="J94" s="2"/>
      <c r="K94" s="2"/>
      <c r="L94" s="2"/>
      <c r="M94" s="2"/>
      <c r="N94" s="2"/>
      <c r="Q94" s="55"/>
    </row>
    <row r="95">
      <c r="A95" s="59">
        <v>93.0</v>
      </c>
      <c r="B95" s="58">
        <v>3.3625245</v>
      </c>
      <c r="C95" s="60">
        <v>5.0E-4</v>
      </c>
      <c r="D95" s="58">
        <v>23.612114</v>
      </c>
      <c r="E95" s="58">
        <v>0.015123</v>
      </c>
      <c r="F95" s="58">
        <v>29.84</v>
      </c>
      <c r="G95" s="2"/>
      <c r="H95" s="2"/>
      <c r="I95" s="2"/>
      <c r="J95" s="2"/>
      <c r="K95" s="2"/>
      <c r="L95" s="2"/>
      <c r="M95" s="2"/>
      <c r="N95" s="2"/>
      <c r="Q95" s="55"/>
    </row>
    <row r="96">
      <c r="A96" s="59">
        <v>94.0</v>
      </c>
      <c r="B96" s="58">
        <v>3.3593497</v>
      </c>
      <c r="C96" s="60">
        <v>5.0E-4</v>
      </c>
      <c r="D96" s="58">
        <v>23.6497192</v>
      </c>
      <c r="E96" s="58">
        <v>0.015123</v>
      </c>
      <c r="F96" s="58">
        <v>29.78</v>
      </c>
      <c r="G96" s="2"/>
      <c r="H96" s="2"/>
      <c r="I96" s="2"/>
      <c r="J96" s="2"/>
      <c r="K96" s="2"/>
      <c r="L96" s="2"/>
      <c r="M96" s="2"/>
      <c r="N96" s="2"/>
      <c r="Q96" s="55"/>
    </row>
    <row r="97">
      <c r="A97" s="59">
        <v>95.0</v>
      </c>
      <c r="B97" s="58">
        <v>3.3583765</v>
      </c>
      <c r="C97" s="60">
        <v>5.0E-4</v>
      </c>
      <c r="D97" s="58">
        <v>23.200592</v>
      </c>
      <c r="E97" s="58">
        <v>0.015123</v>
      </c>
      <c r="F97" s="58">
        <v>29.78</v>
      </c>
      <c r="G97" s="2"/>
      <c r="H97" s="2"/>
      <c r="I97" s="2"/>
      <c r="J97" s="2"/>
      <c r="K97" s="2"/>
      <c r="L97" s="2"/>
      <c r="M97" s="2"/>
      <c r="N97" s="2"/>
      <c r="Q97" s="55"/>
    </row>
    <row r="98">
      <c r="A98" s="59">
        <v>96.0</v>
      </c>
      <c r="B98" s="58">
        <v>3.3601491</v>
      </c>
      <c r="C98" s="60">
        <v>5.0E-4</v>
      </c>
      <c r="D98" s="58">
        <v>23.6655083</v>
      </c>
      <c r="E98" s="58">
        <v>0.015123</v>
      </c>
      <c r="F98" s="58">
        <v>29.84</v>
      </c>
      <c r="G98" s="2"/>
      <c r="H98" s="2"/>
      <c r="I98" s="2"/>
      <c r="J98" s="2"/>
      <c r="K98" s="2"/>
      <c r="L98" s="2"/>
      <c r="M98" s="2"/>
      <c r="N98" s="2"/>
      <c r="Q98" s="55"/>
    </row>
    <row r="99">
      <c r="A99" s="59">
        <v>97.0</v>
      </c>
      <c r="B99" s="58">
        <v>3.3579178</v>
      </c>
      <c r="C99" s="60">
        <v>5.0E-4</v>
      </c>
      <c r="D99" s="58">
        <v>23.0910892</v>
      </c>
      <c r="E99" s="58">
        <v>0.015123</v>
      </c>
      <c r="F99" s="58">
        <v>29.74</v>
      </c>
      <c r="G99" s="2"/>
      <c r="H99" s="2"/>
      <c r="I99" s="2"/>
      <c r="J99" s="2"/>
      <c r="K99" s="2"/>
      <c r="L99" s="2"/>
      <c r="M99" s="2"/>
      <c r="N99" s="2"/>
      <c r="Q99" s="55"/>
    </row>
    <row r="100">
      <c r="A100" s="59">
        <v>98.0</v>
      </c>
      <c r="B100" s="58">
        <v>3.3619792</v>
      </c>
      <c r="C100" s="60">
        <v>5.0E-4</v>
      </c>
      <c r="D100" s="58">
        <v>23.295927</v>
      </c>
      <c r="E100" s="58">
        <v>0.015123</v>
      </c>
      <c r="F100" s="58">
        <v>29.83</v>
      </c>
      <c r="G100" s="2"/>
      <c r="H100" s="2"/>
      <c r="I100" s="2"/>
      <c r="J100" s="2"/>
      <c r="K100" s="2"/>
      <c r="L100" s="2"/>
      <c r="M100" s="2"/>
      <c r="N100" s="2"/>
      <c r="Q100" s="55"/>
    </row>
    <row r="101">
      <c r="A101" s="59">
        <v>99.0</v>
      </c>
      <c r="B101" s="58">
        <v>3.3574429</v>
      </c>
      <c r="C101" s="60">
        <v>5.0E-4</v>
      </c>
      <c r="D101" s="58">
        <v>23.0319042</v>
      </c>
      <c r="E101" s="58">
        <v>0.015123</v>
      </c>
      <c r="F101" s="58">
        <v>29.8</v>
      </c>
      <c r="G101" s="2"/>
      <c r="H101" s="2"/>
      <c r="I101" s="2"/>
      <c r="J101" s="2"/>
      <c r="K101" s="2"/>
      <c r="L101" s="2"/>
      <c r="M101" s="2"/>
      <c r="N101" s="2"/>
      <c r="Q101" s="55"/>
    </row>
    <row r="102">
      <c r="A102" s="59">
        <v>100.0</v>
      </c>
      <c r="B102" s="58">
        <v>3.3672717</v>
      </c>
      <c r="C102" s="60">
        <v>5.0E-4</v>
      </c>
      <c r="D102" s="58">
        <v>23.4103966</v>
      </c>
      <c r="E102" s="58">
        <v>0.015123</v>
      </c>
      <c r="F102" s="58">
        <v>29.75</v>
      </c>
      <c r="G102" s="2"/>
      <c r="H102" s="2"/>
      <c r="I102" s="2"/>
      <c r="J102" s="2"/>
      <c r="K102" s="2"/>
      <c r="L102" s="2"/>
      <c r="M102" s="2"/>
      <c r="N102" s="2"/>
      <c r="Q102" s="55"/>
    </row>
    <row r="104">
      <c r="A104" s="2" t="s">
        <v>144</v>
      </c>
      <c r="B104" s="36">
        <f>AVERAGE(B3:B102)</f>
        <v>3.360336763</v>
      </c>
      <c r="C104" s="36"/>
      <c r="D104" s="36"/>
      <c r="E104" s="36"/>
      <c r="F104" s="2"/>
      <c r="G104" s="2"/>
      <c r="H104" s="2"/>
      <c r="I104" s="2"/>
      <c r="J104" s="2"/>
      <c r="K104" s="2"/>
      <c r="L104" s="2"/>
      <c r="M104" s="2"/>
      <c r="N104" s="2"/>
    </row>
    <row r="105">
      <c r="A105" s="2" t="s">
        <v>145</v>
      </c>
      <c r="B105" s="36">
        <f>STDEV(B3:B102)</f>
        <v>0.002793957609</v>
      </c>
      <c r="C105" s="36"/>
      <c r="D105" s="36"/>
      <c r="E105" s="36"/>
      <c r="F105" s="2"/>
      <c r="G105" s="2"/>
      <c r="H105" s="2"/>
      <c r="I105" s="2"/>
      <c r="J105" s="2"/>
      <c r="K105" s="2"/>
      <c r="L105" s="2"/>
      <c r="M105" s="2"/>
      <c r="N105" s="2"/>
    </row>
    <row r="106">
      <c r="A106" s="2" t="s">
        <v>146</v>
      </c>
      <c r="B106" s="36">
        <f>B105/10</f>
        <v>0.0002793957609</v>
      </c>
      <c r="C106" s="36"/>
      <c r="D106" s="36"/>
      <c r="E106" s="36"/>
      <c r="F106" s="2"/>
      <c r="G106" s="2"/>
      <c r="H106" s="2"/>
      <c r="I106" s="2"/>
      <c r="J106" s="2"/>
      <c r="K106" s="2"/>
      <c r="L106" s="2"/>
      <c r="M106" s="2"/>
      <c r="N106" s="2"/>
      <c r="P106" s="55"/>
    </row>
    <row r="107">
      <c r="B107" s="56"/>
      <c r="C107" s="56"/>
      <c r="D107" s="56"/>
      <c r="E107" s="56"/>
    </row>
    <row r="108">
      <c r="A108" s="2" t="s">
        <v>147</v>
      </c>
      <c r="B108" s="36"/>
      <c r="C108" s="36">
        <f>2756.5*(1+0.000014*1)</f>
        <v>2756.538591</v>
      </c>
      <c r="D108" s="36"/>
      <c r="E108" s="36"/>
      <c r="F108" s="2"/>
      <c r="G108" s="2"/>
      <c r="H108" s="2"/>
      <c r="I108" s="2"/>
      <c r="J108" s="2"/>
      <c r="K108" s="2"/>
      <c r="L108" s="2"/>
      <c r="M108" s="2"/>
      <c r="N108" s="2"/>
    </row>
    <row r="109">
      <c r="A109" s="2" t="s">
        <v>148</v>
      </c>
      <c r="B109" s="56"/>
      <c r="C109" s="36">
        <v>81.8</v>
      </c>
      <c r="D109" s="56"/>
      <c r="E109" s="56"/>
    </row>
    <row r="110">
      <c r="B110" s="36"/>
      <c r="C110" s="36"/>
      <c r="D110" s="36"/>
      <c r="E110" s="36"/>
      <c r="F110" s="2"/>
      <c r="G110" s="2"/>
      <c r="H110" s="2"/>
      <c r="I110" s="2"/>
      <c r="J110" s="2"/>
      <c r="K110" s="2"/>
      <c r="L110" s="2"/>
      <c r="M110" s="2"/>
      <c r="N110" s="2"/>
    </row>
    <row r="111">
      <c r="A111" s="2" t="s">
        <v>149</v>
      </c>
      <c r="B111" s="36"/>
      <c r="C111" s="36">
        <f>(C108+C109/2)*(2*pi()/B104)^2/1000</f>
        <v>9.780356647</v>
      </c>
      <c r="D111" s="36" t="s">
        <v>130</v>
      </c>
      <c r="E111" s="36"/>
      <c r="F111" s="2"/>
      <c r="G111" s="2"/>
      <c r="H111" s="2"/>
      <c r="I111" s="2"/>
      <c r="J111" s="2"/>
      <c r="K111" s="2"/>
      <c r="L111" s="2"/>
      <c r="M111" s="2"/>
      <c r="N111" s="2"/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9.781192904</v>
      </c>
      <c r="E113" s="36" t="s">
        <v>130</v>
      </c>
      <c r="F113" s="2"/>
      <c r="G113" s="2"/>
      <c r="H113" s="2"/>
      <c r="I113" s="2"/>
      <c r="J113" s="2"/>
      <c r="K113" s="2"/>
      <c r="L113" s="2"/>
      <c r="M113" s="2"/>
      <c r="N113" s="2"/>
    </row>
    <row r="114">
      <c r="A114" s="33" t="s">
        <v>151</v>
      </c>
      <c r="B114" s="56"/>
      <c r="C114" s="56"/>
      <c r="D114" s="56"/>
      <c r="E114" s="56"/>
    </row>
    <row r="115">
      <c r="A115" s="2" t="s">
        <v>152</v>
      </c>
      <c r="B115" s="56"/>
      <c r="C115" s="36">
        <v>9.7785</v>
      </c>
      <c r="D115" s="56"/>
      <c r="E115" s="56"/>
    </row>
    <row r="116">
      <c r="A116" s="33" t="s">
        <v>153</v>
      </c>
      <c r="B116" s="56"/>
      <c r="C116" s="56"/>
      <c r="D116" s="56"/>
      <c r="E116" s="56"/>
    </row>
    <row r="117">
      <c r="A117" s="2" t="s">
        <v>154</v>
      </c>
      <c r="C117" s="45">
        <f>(C111-C115)/9.8*1000</f>
        <v>0.1894537448</v>
      </c>
    </row>
  </sheetData>
  <hyperlinks>
    <hyperlink r:id="rId1" ref="A114"/>
    <hyperlink r:id="rId2" ref="A116"/>
  </hyperlink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61">
        <v>44286.0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52"/>
      <c r="N1" s="52"/>
      <c r="O1" s="52">
        <v>44258.0</v>
      </c>
      <c r="P1" s="2"/>
      <c r="Q1" s="2"/>
      <c r="R1" s="2"/>
      <c r="S1" s="2"/>
      <c r="T1" s="2"/>
    </row>
    <row r="2">
      <c r="A2" s="58" t="s">
        <v>138</v>
      </c>
      <c r="B2" s="58" t="s">
        <v>139</v>
      </c>
      <c r="C2" s="58" t="s">
        <v>140</v>
      </c>
      <c r="D2" s="58" t="s">
        <v>141</v>
      </c>
      <c r="E2" s="58" t="s">
        <v>142</v>
      </c>
      <c r="F2" s="58" t="s">
        <v>143</v>
      </c>
      <c r="G2" s="36"/>
      <c r="H2" s="36"/>
      <c r="I2" s="36"/>
      <c r="J2" s="36"/>
      <c r="K2" s="36"/>
      <c r="L2" s="36"/>
      <c r="M2" s="2"/>
      <c r="N2" s="2"/>
      <c r="O2" s="2" t="s">
        <v>138</v>
      </c>
      <c r="P2" s="2" t="s">
        <v>139</v>
      </c>
      <c r="Q2" s="2" t="s">
        <v>140</v>
      </c>
      <c r="R2" s="2" t="s">
        <v>141</v>
      </c>
      <c r="S2" s="2" t="s">
        <v>142</v>
      </c>
      <c r="T2" s="2" t="s">
        <v>143</v>
      </c>
    </row>
    <row r="3">
      <c r="A3" s="59">
        <v>1.0</v>
      </c>
      <c r="B3" s="58">
        <v>3.3845129</v>
      </c>
      <c r="C3" s="60">
        <v>5.0E-4</v>
      </c>
      <c r="D3" s="58">
        <v>25.1134071</v>
      </c>
      <c r="E3" s="58">
        <v>0.015123</v>
      </c>
      <c r="F3" s="58">
        <v>17.93</v>
      </c>
      <c r="G3" s="36"/>
      <c r="H3" s="36"/>
      <c r="I3" s="36"/>
      <c r="J3" s="36"/>
      <c r="K3" s="36"/>
      <c r="L3" s="36"/>
      <c r="M3" s="2"/>
      <c r="N3" s="2"/>
      <c r="O3" s="2">
        <v>1.0</v>
      </c>
      <c r="P3" s="2">
        <v>3.3828707</v>
      </c>
      <c r="Q3" s="55">
        <v>5.0E-4</v>
      </c>
      <c r="R3" s="2">
        <v>24.5022774</v>
      </c>
      <c r="S3" s="2">
        <v>0.015123</v>
      </c>
      <c r="T3" s="2">
        <v>12.96</v>
      </c>
    </row>
    <row r="4">
      <c r="A4" s="59">
        <v>2.0</v>
      </c>
      <c r="B4" s="58">
        <v>3.3784909</v>
      </c>
      <c r="C4" s="60">
        <v>5.0E-4</v>
      </c>
      <c r="D4" s="58">
        <v>25.0631046</v>
      </c>
      <c r="E4" s="58">
        <v>0.015123</v>
      </c>
      <c r="F4" s="58">
        <v>17.95</v>
      </c>
      <c r="G4" s="36"/>
      <c r="H4" s="36"/>
      <c r="I4" s="36"/>
      <c r="J4" s="36"/>
      <c r="K4" s="36"/>
      <c r="L4" s="36"/>
      <c r="M4" s="2"/>
      <c r="N4" s="2"/>
      <c r="O4" s="2">
        <v>2.0</v>
      </c>
      <c r="P4" s="2">
        <v>3.3801498</v>
      </c>
      <c r="Q4" s="55">
        <v>5.0E-4</v>
      </c>
      <c r="R4" s="2">
        <v>24.4649105</v>
      </c>
      <c r="S4" s="2">
        <v>0.015123</v>
      </c>
      <c r="T4" s="2">
        <v>12.97</v>
      </c>
    </row>
    <row r="5">
      <c r="A5" s="59">
        <v>3.0</v>
      </c>
      <c r="B5" s="58">
        <v>3.3835969</v>
      </c>
      <c r="C5" s="60">
        <v>5.0E-4</v>
      </c>
      <c r="D5" s="58">
        <v>25.1160831</v>
      </c>
      <c r="E5" s="58">
        <v>0.015123</v>
      </c>
      <c r="F5" s="58">
        <v>17.92</v>
      </c>
      <c r="G5" s="36"/>
      <c r="H5" s="36"/>
      <c r="I5" s="36"/>
      <c r="J5" s="36"/>
      <c r="K5" s="36"/>
      <c r="L5" s="36"/>
      <c r="M5" s="2"/>
      <c r="N5" s="2"/>
      <c r="O5" s="2">
        <v>3.0</v>
      </c>
      <c r="P5" s="2">
        <v>3.381896</v>
      </c>
      <c r="Q5" s="55">
        <v>5.0E-4</v>
      </c>
      <c r="R5" s="2">
        <v>24.4587784</v>
      </c>
      <c r="S5" s="2">
        <v>0.015123</v>
      </c>
      <c r="T5" s="2">
        <v>12.99</v>
      </c>
    </row>
    <row r="6">
      <c r="A6" s="59">
        <v>4.0</v>
      </c>
      <c r="B6" s="58">
        <v>3.3830745</v>
      </c>
      <c r="C6" s="60">
        <v>5.0E-4</v>
      </c>
      <c r="D6" s="58">
        <v>25.0858154</v>
      </c>
      <c r="E6" s="58">
        <v>0.015123</v>
      </c>
      <c r="F6" s="58">
        <v>17.93</v>
      </c>
      <c r="G6" s="36"/>
      <c r="H6" s="36"/>
      <c r="I6" s="36"/>
      <c r="J6" s="36"/>
      <c r="K6" s="36"/>
      <c r="L6" s="36"/>
      <c r="M6" s="2"/>
      <c r="N6" s="2"/>
      <c r="O6" s="2">
        <v>4.0</v>
      </c>
      <c r="P6" s="2">
        <v>3.3831229</v>
      </c>
      <c r="Q6" s="55">
        <v>5.0E-4</v>
      </c>
      <c r="R6" s="2">
        <v>24.4636116</v>
      </c>
      <c r="S6" s="2">
        <v>0.015123</v>
      </c>
      <c r="T6" s="2">
        <v>12.98</v>
      </c>
    </row>
    <row r="7">
      <c r="A7" s="59">
        <v>5.0</v>
      </c>
      <c r="B7" s="58">
        <v>3.3814354</v>
      </c>
      <c r="C7" s="60">
        <v>5.0E-4</v>
      </c>
      <c r="D7" s="58">
        <v>25.068264</v>
      </c>
      <c r="E7" s="58">
        <v>0.015123</v>
      </c>
      <c r="F7" s="58">
        <v>17.92</v>
      </c>
      <c r="G7" s="36"/>
      <c r="H7" s="36"/>
      <c r="I7" s="36"/>
      <c r="J7" s="36"/>
      <c r="K7" s="36"/>
      <c r="L7" s="36"/>
      <c r="M7" s="2"/>
      <c r="N7" s="2"/>
      <c r="O7" s="2">
        <v>5.0</v>
      </c>
      <c r="P7" s="2">
        <v>3.3817048</v>
      </c>
      <c r="Q7" s="55">
        <v>5.0E-4</v>
      </c>
      <c r="R7" s="2">
        <v>24.4348736</v>
      </c>
      <c r="S7" s="2">
        <v>0.015123</v>
      </c>
      <c r="T7" s="2">
        <v>12.98</v>
      </c>
    </row>
    <row r="8">
      <c r="A8" s="59">
        <v>6.0</v>
      </c>
      <c r="B8" s="58">
        <v>3.3814731</v>
      </c>
      <c r="C8" s="60">
        <v>5.0E-4</v>
      </c>
      <c r="D8" s="58">
        <v>25.0394115</v>
      </c>
      <c r="E8" s="58">
        <v>0.015123</v>
      </c>
      <c r="F8" s="58">
        <v>17.93</v>
      </c>
      <c r="G8" s="36"/>
      <c r="H8" s="36"/>
      <c r="I8" s="36"/>
      <c r="J8" s="36"/>
      <c r="K8" s="36"/>
      <c r="L8" s="36"/>
      <c r="M8" s="2"/>
      <c r="N8" s="2"/>
      <c r="O8" s="2">
        <v>6.0</v>
      </c>
      <c r="P8" s="2">
        <v>3.3805108</v>
      </c>
      <c r="Q8" s="55">
        <v>5.0E-4</v>
      </c>
      <c r="R8" s="2">
        <v>24.4184456</v>
      </c>
      <c r="S8" s="2">
        <v>0.015123</v>
      </c>
      <c r="T8" s="2">
        <v>12.98</v>
      </c>
    </row>
    <row r="9">
      <c r="A9" s="59">
        <v>7.0</v>
      </c>
      <c r="B9" s="58">
        <v>3.3797626</v>
      </c>
      <c r="C9" s="60">
        <v>5.0E-4</v>
      </c>
      <c r="D9" s="58">
        <v>24.9889584</v>
      </c>
      <c r="E9" s="58">
        <v>0.015123</v>
      </c>
      <c r="F9" s="58">
        <v>17.93</v>
      </c>
      <c r="G9" s="36"/>
      <c r="H9" s="36"/>
      <c r="I9" s="36"/>
      <c r="J9" s="36"/>
      <c r="K9" s="36"/>
      <c r="L9" s="36"/>
      <c r="M9" s="2"/>
      <c r="N9" s="2"/>
      <c r="O9" s="2">
        <v>7.0</v>
      </c>
      <c r="P9" s="2">
        <v>3.3817725</v>
      </c>
      <c r="Q9" s="55">
        <v>5.0E-4</v>
      </c>
      <c r="R9" s="2">
        <v>24.3927631</v>
      </c>
      <c r="S9" s="2">
        <v>0.015123</v>
      </c>
      <c r="T9" s="2">
        <v>12.98</v>
      </c>
    </row>
    <row r="10">
      <c r="A10" s="59">
        <v>8.0</v>
      </c>
      <c r="B10" s="58">
        <v>3.3856473</v>
      </c>
      <c r="C10" s="60">
        <v>5.0E-4</v>
      </c>
      <c r="D10" s="58">
        <v>25.0683517</v>
      </c>
      <c r="E10" s="58">
        <v>0.015123</v>
      </c>
      <c r="F10" s="58">
        <v>17.93</v>
      </c>
      <c r="G10" s="36"/>
      <c r="H10" s="36"/>
      <c r="I10" s="36"/>
      <c r="J10" s="36"/>
      <c r="K10" s="36"/>
      <c r="L10" s="36"/>
      <c r="M10" s="2"/>
      <c r="N10" s="2"/>
      <c r="O10" s="2">
        <v>8.0</v>
      </c>
      <c r="P10" s="2">
        <v>3.3838103</v>
      </c>
      <c r="Q10" s="55">
        <v>5.0E-4</v>
      </c>
      <c r="R10" s="2">
        <v>24.4160366</v>
      </c>
      <c r="S10" s="2">
        <v>0.015123</v>
      </c>
      <c r="T10" s="2">
        <v>13.0</v>
      </c>
    </row>
    <row r="11">
      <c r="A11" s="59">
        <v>9.0</v>
      </c>
      <c r="B11" s="58">
        <v>3.3790612</v>
      </c>
      <c r="C11" s="60">
        <v>5.0E-4</v>
      </c>
      <c r="D11" s="58">
        <v>24.9774933</v>
      </c>
      <c r="E11" s="58">
        <v>0.015123</v>
      </c>
      <c r="F11" s="58">
        <v>17.92</v>
      </c>
      <c r="G11" s="36"/>
      <c r="H11" s="36"/>
      <c r="I11" s="36"/>
      <c r="J11" s="36"/>
      <c r="K11" s="36"/>
      <c r="L11" s="36"/>
      <c r="M11" s="2"/>
      <c r="N11" s="2"/>
      <c r="O11" s="2">
        <v>9.0</v>
      </c>
      <c r="P11" s="2">
        <v>3.3805232</v>
      </c>
      <c r="Q11" s="55">
        <v>5.0E-4</v>
      </c>
      <c r="R11" s="2">
        <v>24.3636894</v>
      </c>
      <c r="S11" s="2">
        <v>0.015123</v>
      </c>
      <c r="T11" s="2">
        <v>12.99</v>
      </c>
    </row>
    <row r="12">
      <c r="A12" s="59">
        <v>10.0</v>
      </c>
      <c r="B12" s="58">
        <v>3.3843272</v>
      </c>
      <c r="C12" s="60">
        <v>5.0E-4</v>
      </c>
      <c r="D12" s="58">
        <v>25.0344524</v>
      </c>
      <c r="E12" s="58">
        <v>0.015123</v>
      </c>
      <c r="F12" s="58">
        <v>17.95</v>
      </c>
      <c r="G12" s="36"/>
      <c r="H12" s="36"/>
      <c r="I12" s="36"/>
      <c r="J12" s="36"/>
      <c r="K12" s="36"/>
      <c r="L12" s="36"/>
      <c r="M12" s="2"/>
      <c r="N12" s="2"/>
      <c r="O12" s="2">
        <v>10.0</v>
      </c>
      <c r="P12" s="2">
        <v>3.3814869</v>
      </c>
      <c r="Q12" s="55">
        <v>5.0E-4</v>
      </c>
      <c r="R12" s="2">
        <v>24.3609486</v>
      </c>
      <c r="S12" s="2">
        <v>0.015123</v>
      </c>
      <c r="T12" s="2">
        <v>12.98</v>
      </c>
    </row>
    <row r="13">
      <c r="A13" s="59">
        <v>11.0</v>
      </c>
      <c r="B13" s="58">
        <v>3.3780143</v>
      </c>
      <c r="C13" s="60">
        <v>5.0E-4</v>
      </c>
      <c r="D13" s="58">
        <v>24.9068851</v>
      </c>
      <c r="E13" s="58">
        <v>0.015123</v>
      </c>
      <c r="F13" s="58">
        <v>17.94</v>
      </c>
      <c r="G13" s="36"/>
      <c r="H13" s="36"/>
      <c r="I13" s="36"/>
      <c r="J13" s="36"/>
      <c r="K13" s="36"/>
      <c r="L13" s="36"/>
      <c r="M13" s="2"/>
      <c r="N13" s="2"/>
      <c r="O13" s="2">
        <v>11.0</v>
      </c>
      <c r="P13" s="2">
        <v>3.3816099</v>
      </c>
      <c r="Q13" s="55">
        <v>5.0E-4</v>
      </c>
      <c r="R13" s="2">
        <v>24.3359489</v>
      </c>
      <c r="S13" s="2">
        <v>0.015123</v>
      </c>
      <c r="T13" s="2">
        <v>13.0</v>
      </c>
    </row>
    <row r="14">
      <c r="A14" s="59">
        <v>12.0</v>
      </c>
      <c r="B14" s="58">
        <v>3.3864675</v>
      </c>
      <c r="C14" s="60">
        <v>5.0E-4</v>
      </c>
      <c r="D14" s="58">
        <v>24.9826641</v>
      </c>
      <c r="E14" s="58">
        <v>0.015123</v>
      </c>
      <c r="F14" s="58">
        <v>17.94</v>
      </c>
      <c r="G14" s="36"/>
      <c r="H14" s="36"/>
      <c r="I14" s="36"/>
      <c r="J14" s="36"/>
      <c r="K14" s="36"/>
      <c r="L14" s="36"/>
      <c r="M14" s="2"/>
      <c r="N14" s="2"/>
      <c r="O14" s="2">
        <v>12.0</v>
      </c>
      <c r="P14" s="2">
        <v>3.383702</v>
      </c>
      <c r="Q14" s="55">
        <v>5.0E-4</v>
      </c>
      <c r="R14" s="2">
        <v>24.3549271</v>
      </c>
      <c r="S14" s="2">
        <v>0.015123</v>
      </c>
      <c r="T14" s="2">
        <v>13.02</v>
      </c>
    </row>
    <row r="15">
      <c r="A15" s="59">
        <v>13.0</v>
      </c>
      <c r="B15" s="58">
        <v>3.3776331</v>
      </c>
      <c r="C15" s="60">
        <v>5.0E-4</v>
      </c>
      <c r="D15" s="58">
        <v>24.8964443</v>
      </c>
      <c r="E15" s="58">
        <v>0.015123</v>
      </c>
      <c r="F15" s="58">
        <v>17.94</v>
      </c>
      <c r="G15" s="36"/>
      <c r="H15" s="36"/>
      <c r="I15" s="36"/>
      <c r="J15" s="36"/>
      <c r="K15" s="36"/>
      <c r="L15" s="36"/>
      <c r="M15" s="2"/>
      <c r="N15" s="2"/>
      <c r="O15" s="2">
        <v>13.0</v>
      </c>
      <c r="P15" s="2">
        <v>3.380033</v>
      </c>
      <c r="Q15" s="55">
        <v>5.0E-4</v>
      </c>
      <c r="R15" s="2">
        <v>24.3023567</v>
      </c>
      <c r="S15" s="2">
        <v>0.015123</v>
      </c>
      <c r="T15" s="2">
        <v>13.0</v>
      </c>
    </row>
    <row r="16">
      <c r="A16" s="59">
        <v>14.0</v>
      </c>
      <c r="B16" s="58">
        <v>3.3860235</v>
      </c>
      <c r="C16" s="60">
        <v>5.0E-4</v>
      </c>
      <c r="D16" s="58">
        <v>24.9738083</v>
      </c>
      <c r="E16" s="58">
        <v>0.015123</v>
      </c>
      <c r="F16" s="58">
        <v>17.96</v>
      </c>
      <c r="G16" s="36"/>
      <c r="H16" s="36"/>
      <c r="I16" s="36"/>
      <c r="J16" s="36"/>
      <c r="K16" s="36"/>
      <c r="L16" s="36"/>
      <c r="M16" s="2"/>
      <c r="N16" s="2"/>
      <c r="O16" s="2">
        <v>14.0</v>
      </c>
      <c r="P16" s="2">
        <v>3.3820131</v>
      </c>
      <c r="Q16" s="55">
        <v>5.0E-4</v>
      </c>
      <c r="R16" s="2">
        <v>24.294939</v>
      </c>
      <c r="S16" s="2">
        <v>0.015123</v>
      </c>
      <c r="T16" s="2">
        <v>13.01</v>
      </c>
    </row>
    <row r="17">
      <c r="A17" s="59">
        <v>15.0</v>
      </c>
      <c r="B17" s="58">
        <v>3.3793588</v>
      </c>
      <c r="C17" s="60">
        <v>5.0E-4</v>
      </c>
      <c r="D17" s="58">
        <v>24.8372192</v>
      </c>
      <c r="E17" s="58">
        <v>0.015123</v>
      </c>
      <c r="F17" s="58">
        <v>17.96</v>
      </c>
      <c r="G17" s="36"/>
      <c r="H17" s="36"/>
      <c r="I17" s="36"/>
      <c r="J17" s="36"/>
      <c r="K17" s="36"/>
      <c r="L17" s="36"/>
      <c r="M17" s="2"/>
      <c r="N17" s="2"/>
      <c r="O17" s="2">
        <v>15.0</v>
      </c>
      <c r="P17" s="2">
        <v>3.3821511</v>
      </c>
      <c r="Q17" s="55">
        <v>5.0E-4</v>
      </c>
      <c r="R17" s="2">
        <v>24.2862263</v>
      </c>
      <c r="S17" s="2">
        <v>0.015123</v>
      </c>
      <c r="T17" s="2">
        <v>13.01</v>
      </c>
    </row>
    <row r="18">
      <c r="A18" s="59">
        <v>16.0</v>
      </c>
      <c r="B18" s="58">
        <v>3.3849094</v>
      </c>
      <c r="C18" s="60">
        <v>5.0E-4</v>
      </c>
      <c r="D18" s="58">
        <v>24.8990116</v>
      </c>
      <c r="E18" s="58">
        <v>0.015123</v>
      </c>
      <c r="F18" s="58">
        <v>17.96</v>
      </c>
      <c r="G18" s="36"/>
      <c r="H18" s="36"/>
      <c r="I18" s="36"/>
      <c r="J18" s="36"/>
      <c r="K18" s="36"/>
      <c r="L18" s="36"/>
      <c r="M18" s="2"/>
      <c r="N18" s="2"/>
      <c r="O18" s="2">
        <v>16.0</v>
      </c>
      <c r="P18" s="2">
        <v>3.3830409</v>
      </c>
      <c r="Q18" s="55">
        <v>5.0E-4</v>
      </c>
      <c r="R18" s="2">
        <v>24.287529</v>
      </c>
      <c r="S18" s="2">
        <v>0.015123</v>
      </c>
      <c r="T18" s="2">
        <v>13.01</v>
      </c>
    </row>
    <row r="19">
      <c r="A19" s="59">
        <v>17.0</v>
      </c>
      <c r="B19" s="58">
        <v>3.3782473</v>
      </c>
      <c r="C19" s="60">
        <v>5.0E-4</v>
      </c>
      <c r="D19" s="58">
        <v>24.7859936</v>
      </c>
      <c r="E19" s="58">
        <v>0.015123</v>
      </c>
      <c r="F19" s="58">
        <v>17.97</v>
      </c>
      <c r="G19" s="36"/>
      <c r="H19" s="36"/>
      <c r="I19" s="36"/>
      <c r="J19" s="36"/>
      <c r="K19" s="36"/>
      <c r="L19" s="36"/>
      <c r="M19" s="2"/>
      <c r="N19" s="2"/>
      <c r="O19" s="2">
        <v>17.0</v>
      </c>
      <c r="P19" s="2">
        <v>3.3799989</v>
      </c>
      <c r="Q19" s="55">
        <v>5.0E-4</v>
      </c>
      <c r="R19" s="2">
        <v>24.241333</v>
      </c>
      <c r="S19" s="2">
        <v>0.015123</v>
      </c>
      <c r="T19" s="2">
        <v>13.06</v>
      </c>
    </row>
    <row r="20">
      <c r="A20" s="59">
        <v>18.0</v>
      </c>
      <c r="B20" s="58">
        <v>3.3842535</v>
      </c>
      <c r="C20" s="60">
        <v>5.0E-4</v>
      </c>
      <c r="D20" s="58">
        <v>24.8439865</v>
      </c>
      <c r="E20" s="58">
        <v>0.015123</v>
      </c>
      <c r="F20" s="58">
        <v>17.97</v>
      </c>
      <c r="G20" s="36"/>
      <c r="H20" s="36"/>
      <c r="I20" s="36"/>
      <c r="J20" s="36"/>
      <c r="K20" s="36"/>
      <c r="L20" s="36"/>
      <c r="M20" s="2"/>
      <c r="N20" s="2"/>
      <c r="O20" s="2">
        <v>18.0</v>
      </c>
      <c r="P20" s="2">
        <v>3.3818269</v>
      </c>
      <c r="Q20" s="55">
        <v>5.0E-4</v>
      </c>
      <c r="R20" s="2">
        <v>24.23876</v>
      </c>
      <c r="S20" s="2">
        <v>0.015123</v>
      </c>
      <c r="T20" s="2">
        <v>13.03</v>
      </c>
    </row>
    <row r="21">
      <c r="A21" s="59">
        <v>19.0</v>
      </c>
      <c r="B21" s="58">
        <v>3.3821611</v>
      </c>
      <c r="C21" s="60">
        <v>5.0E-4</v>
      </c>
      <c r="D21" s="58">
        <v>24.8353348</v>
      </c>
      <c r="E21" s="58">
        <v>0.015123</v>
      </c>
      <c r="F21" s="58">
        <v>17.97</v>
      </c>
      <c r="G21" s="36"/>
      <c r="H21" s="36"/>
      <c r="I21" s="36"/>
      <c r="J21" s="36"/>
      <c r="K21" s="36"/>
      <c r="L21" s="36"/>
      <c r="M21" s="2"/>
      <c r="N21" s="2"/>
      <c r="O21" s="2">
        <v>19.0</v>
      </c>
      <c r="P21" s="2">
        <v>3.3831244</v>
      </c>
      <c r="Q21" s="55">
        <v>5.0E-4</v>
      </c>
      <c r="R21" s="2">
        <v>24.2401752</v>
      </c>
      <c r="S21" s="2">
        <v>0.015123</v>
      </c>
      <c r="T21" s="2">
        <v>13.03</v>
      </c>
    </row>
    <row r="22">
      <c r="A22" s="59">
        <v>20.0</v>
      </c>
      <c r="B22" s="58">
        <v>3.3826547</v>
      </c>
      <c r="C22" s="60">
        <v>5.0E-4</v>
      </c>
      <c r="D22" s="58">
        <v>24.8129063</v>
      </c>
      <c r="E22" s="58">
        <v>0.015123</v>
      </c>
      <c r="F22" s="58">
        <v>17.97</v>
      </c>
      <c r="G22" s="36"/>
      <c r="H22" s="36"/>
      <c r="I22" s="36"/>
      <c r="J22" s="36"/>
      <c r="K22" s="36"/>
      <c r="L22" s="36"/>
      <c r="M22" s="2"/>
      <c r="N22" s="2"/>
      <c r="O22" s="2">
        <v>20.0</v>
      </c>
      <c r="P22" s="2">
        <v>3.381969</v>
      </c>
      <c r="Q22" s="55">
        <v>5.0E-4</v>
      </c>
      <c r="R22" s="2">
        <v>24.2152863</v>
      </c>
      <c r="S22" s="2">
        <v>0.015123</v>
      </c>
      <c r="T22" s="2">
        <v>13.04</v>
      </c>
    </row>
    <row r="23">
      <c r="A23" s="59">
        <v>21.0</v>
      </c>
      <c r="B23" s="58">
        <v>3.3802028</v>
      </c>
      <c r="C23" s="60">
        <v>5.0E-4</v>
      </c>
      <c r="D23" s="58">
        <v>24.7906666</v>
      </c>
      <c r="E23" s="58">
        <v>0.015123</v>
      </c>
      <c r="F23" s="58">
        <v>17.97</v>
      </c>
      <c r="G23" s="36"/>
      <c r="H23" s="36"/>
      <c r="I23" s="36"/>
      <c r="J23" s="36"/>
      <c r="K23" s="36"/>
      <c r="L23" s="36"/>
      <c r="M23" s="2"/>
      <c r="N23" s="2"/>
      <c r="O23" s="2">
        <v>21.0</v>
      </c>
      <c r="P23" s="2">
        <v>3.3803809</v>
      </c>
      <c r="Q23" s="55">
        <v>5.0E-4</v>
      </c>
      <c r="R23" s="2">
        <v>24.1971645</v>
      </c>
      <c r="S23" s="2">
        <v>0.015123</v>
      </c>
      <c r="T23" s="2">
        <v>13.04</v>
      </c>
    </row>
    <row r="24">
      <c r="A24" s="59">
        <v>22.0</v>
      </c>
      <c r="B24" s="58">
        <v>3.3813255</v>
      </c>
      <c r="C24" s="60">
        <v>5.0E-4</v>
      </c>
      <c r="D24" s="58">
        <v>24.7818413</v>
      </c>
      <c r="E24" s="58">
        <v>0.015123</v>
      </c>
      <c r="F24" s="58">
        <v>17.98</v>
      </c>
      <c r="G24" s="36"/>
      <c r="H24" s="36"/>
      <c r="I24" s="36"/>
      <c r="J24" s="36"/>
      <c r="K24" s="36"/>
      <c r="L24" s="36"/>
      <c r="M24" s="2"/>
      <c r="N24" s="2"/>
      <c r="O24" s="2">
        <v>22.0</v>
      </c>
      <c r="P24" s="2">
        <v>3.3817205</v>
      </c>
      <c r="Q24" s="55">
        <v>5.0E-4</v>
      </c>
      <c r="R24" s="2">
        <v>24.1735115</v>
      </c>
      <c r="S24" s="2">
        <v>0.015123</v>
      </c>
      <c r="T24" s="2">
        <v>13.04</v>
      </c>
    </row>
    <row r="25">
      <c r="A25" s="59">
        <v>23.0</v>
      </c>
      <c r="B25" s="58">
        <v>3.3847504</v>
      </c>
      <c r="C25" s="60">
        <v>5.0E-4</v>
      </c>
      <c r="D25" s="58">
        <v>24.8658638</v>
      </c>
      <c r="E25" s="58">
        <v>0.015123</v>
      </c>
      <c r="F25" s="58">
        <v>17.99</v>
      </c>
      <c r="G25" s="36"/>
      <c r="H25" s="36"/>
      <c r="I25" s="36"/>
      <c r="J25" s="36"/>
      <c r="K25" s="36"/>
      <c r="L25" s="36"/>
      <c r="M25" s="2"/>
      <c r="N25" s="2"/>
      <c r="O25" s="2">
        <v>23.0</v>
      </c>
      <c r="P25" s="2">
        <v>3.3836572</v>
      </c>
      <c r="Q25" s="55">
        <v>5.0E-4</v>
      </c>
      <c r="R25" s="2">
        <v>24.185976</v>
      </c>
      <c r="S25" s="2">
        <v>0.015123</v>
      </c>
      <c r="T25" s="2">
        <v>13.05</v>
      </c>
    </row>
    <row r="26">
      <c r="A26" s="59">
        <v>24.0</v>
      </c>
      <c r="B26" s="58">
        <v>3.380055</v>
      </c>
      <c r="C26" s="60">
        <v>5.0E-4</v>
      </c>
      <c r="D26" s="58">
        <v>24.7664452</v>
      </c>
      <c r="E26" s="58">
        <v>0.015123</v>
      </c>
      <c r="F26" s="58">
        <v>18.0</v>
      </c>
      <c r="G26" s="36"/>
      <c r="H26" s="36"/>
      <c r="I26" s="36"/>
      <c r="J26" s="36"/>
      <c r="K26" s="36"/>
      <c r="L26" s="36"/>
      <c r="M26" s="2"/>
      <c r="N26" s="2"/>
      <c r="O26" s="2">
        <v>24.0</v>
      </c>
      <c r="P26" s="2">
        <v>3.3807847</v>
      </c>
      <c r="Q26" s="55">
        <v>5.0E-4</v>
      </c>
      <c r="R26" s="2">
        <v>24.1416912</v>
      </c>
      <c r="S26" s="2">
        <v>0.015123</v>
      </c>
      <c r="T26" s="2">
        <v>13.07</v>
      </c>
    </row>
    <row r="27">
      <c r="A27" s="59">
        <v>25.0</v>
      </c>
      <c r="B27" s="58">
        <v>3.3832531</v>
      </c>
      <c r="C27" s="60">
        <v>5.0E-4</v>
      </c>
      <c r="D27" s="58">
        <v>24.7887039</v>
      </c>
      <c r="E27" s="58">
        <v>0.015123</v>
      </c>
      <c r="F27" s="58">
        <v>18.01</v>
      </c>
      <c r="G27" s="36"/>
      <c r="H27" s="36"/>
      <c r="I27" s="36"/>
      <c r="J27" s="36"/>
      <c r="K27" s="36"/>
      <c r="L27" s="36"/>
      <c r="M27" s="2"/>
      <c r="N27" s="2"/>
      <c r="O27" s="2">
        <v>25.0</v>
      </c>
      <c r="P27" s="2">
        <v>3.3812928</v>
      </c>
      <c r="Q27" s="55">
        <v>5.0E-4</v>
      </c>
      <c r="R27" s="2">
        <v>24.1377525</v>
      </c>
      <c r="S27" s="2">
        <v>0.015123</v>
      </c>
      <c r="T27" s="2">
        <v>13.07</v>
      </c>
    </row>
    <row r="28">
      <c r="A28" s="59">
        <v>26.0</v>
      </c>
      <c r="B28" s="58">
        <v>3.3782601</v>
      </c>
      <c r="C28" s="60">
        <v>5.0E-4</v>
      </c>
      <c r="D28" s="58">
        <v>24.6948071</v>
      </c>
      <c r="E28" s="58">
        <v>0.015123</v>
      </c>
      <c r="F28" s="58">
        <v>18.0</v>
      </c>
      <c r="G28" s="36"/>
      <c r="H28" s="36"/>
      <c r="I28" s="36"/>
      <c r="J28" s="36"/>
      <c r="K28" s="36"/>
      <c r="L28" s="36"/>
      <c r="M28" s="2"/>
      <c r="N28" s="2"/>
      <c r="O28" s="2">
        <v>26.0</v>
      </c>
      <c r="P28" s="2">
        <v>3.3816109</v>
      </c>
      <c r="Q28" s="55">
        <v>5.0E-4</v>
      </c>
      <c r="R28" s="2">
        <v>24.1165485</v>
      </c>
      <c r="S28" s="2">
        <v>0.015123</v>
      </c>
      <c r="T28" s="2">
        <v>13.06</v>
      </c>
    </row>
    <row r="29">
      <c r="A29" s="59">
        <v>27.0</v>
      </c>
      <c r="B29" s="58">
        <v>3.3865972</v>
      </c>
      <c r="C29" s="60">
        <v>5.0E-4</v>
      </c>
      <c r="D29" s="58">
        <v>24.7530613</v>
      </c>
      <c r="E29" s="58">
        <v>0.015123</v>
      </c>
      <c r="F29" s="58">
        <v>18.01</v>
      </c>
      <c r="G29" s="36"/>
      <c r="H29" s="36"/>
      <c r="I29" s="36"/>
      <c r="J29" s="36"/>
      <c r="K29" s="36"/>
      <c r="L29" s="36"/>
      <c r="M29" s="2"/>
      <c r="N29" s="2"/>
      <c r="O29" s="2">
        <v>27.0</v>
      </c>
      <c r="P29" s="2">
        <v>3.3838</v>
      </c>
      <c r="Q29" s="55">
        <v>5.0E-4</v>
      </c>
      <c r="R29" s="2">
        <v>24.1299629</v>
      </c>
      <c r="S29" s="2">
        <v>0.015123</v>
      </c>
      <c r="T29" s="2">
        <v>13.08</v>
      </c>
    </row>
    <row r="30">
      <c r="A30" s="59">
        <v>28.0</v>
      </c>
      <c r="B30" s="58">
        <v>3.3780704</v>
      </c>
      <c r="C30" s="60">
        <v>5.0E-4</v>
      </c>
      <c r="D30" s="58">
        <v>24.6597214</v>
      </c>
      <c r="E30" s="58">
        <v>0.015123</v>
      </c>
      <c r="F30" s="58">
        <v>18.0</v>
      </c>
      <c r="G30" s="36"/>
      <c r="H30" s="36"/>
      <c r="I30" s="36"/>
      <c r="J30" s="36"/>
      <c r="K30" s="36"/>
      <c r="L30" s="36"/>
      <c r="M30" s="2"/>
      <c r="N30" s="2"/>
      <c r="O30" s="2">
        <v>28.0</v>
      </c>
      <c r="P30" s="2">
        <v>3.3800113</v>
      </c>
      <c r="Q30" s="55">
        <v>5.0E-4</v>
      </c>
      <c r="R30" s="2">
        <v>24.080328</v>
      </c>
      <c r="S30" s="2">
        <v>0.015123</v>
      </c>
      <c r="T30" s="2">
        <v>13.08</v>
      </c>
    </row>
    <row r="31">
      <c r="A31" s="59">
        <v>29.0</v>
      </c>
      <c r="B31" s="58">
        <v>3.3850961</v>
      </c>
      <c r="C31" s="60">
        <v>5.0E-4</v>
      </c>
      <c r="D31" s="58">
        <v>24.7188892</v>
      </c>
      <c r="E31" s="58">
        <v>0.015123</v>
      </c>
      <c r="F31" s="58">
        <v>18.01</v>
      </c>
      <c r="G31" s="36"/>
      <c r="H31" s="36"/>
      <c r="I31" s="36"/>
      <c r="J31" s="36"/>
      <c r="K31" s="36"/>
      <c r="L31" s="36"/>
      <c r="M31" s="2"/>
      <c r="N31" s="2"/>
      <c r="O31" s="2">
        <v>29.0</v>
      </c>
      <c r="P31" s="2">
        <v>3.3818064</v>
      </c>
      <c r="Q31" s="55">
        <v>5.0E-4</v>
      </c>
      <c r="R31" s="2">
        <v>24.0723171</v>
      </c>
      <c r="S31" s="2">
        <v>0.015123</v>
      </c>
      <c r="T31" s="2">
        <v>13.08</v>
      </c>
    </row>
    <row r="32">
      <c r="A32" s="59">
        <v>30.0</v>
      </c>
      <c r="B32" s="58">
        <v>3.3786917</v>
      </c>
      <c r="C32" s="60">
        <v>5.0E-4</v>
      </c>
      <c r="D32" s="58">
        <v>24.5916138</v>
      </c>
      <c r="E32" s="58">
        <v>0.015123</v>
      </c>
      <c r="F32" s="58">
        <v>18.02</v>
      </c>
      <c r="G32" s="36"/>
      <c r="H32" s="36"/>
      <c r="I32" s="36"/>
      <c r="J32" s="36"/>
      <c r="K32" s="36"/>
      <c r="L32" s="36"/>
      <c r="M32" s="2"/>
      <c r="N32" s="2"/>
      <c r="O32" s="2">
        <v>30.0</v>
      </c>
      <c r="P32" s="2">
        <v>3.381897</v>
      </c>
      <c r="Q32" s="55">
        <v>5.0E-4</v>
      </c>
      <c r="R32" s="2">
        <v>24.0612488</v>
      </c>
      <c r="S32" s="2">
        <v>0.015123</v>
      </c>
      <c r="T32" s="2">
        <v>13.09</v>
      </c>
    </row>
    <row r="33">
      <c r="A33" s="59">
        <v>31.0</v>
      </c>
      <c r="B33" s="58">
        <v>3.3857636</v>
      </c>
      <c r="C33" s="60">
        <v>5.0E-4</v>
      </c>
      <c r="D33" s="58">
        <v>24.655077</v>
      </c>
      <c r="E33" s="58">
        <v>0.015123</v>
      </c>
      <c r="F33" s="58">
        <v>18.0</v>
      </c>
      <c r="G33" s="36"/>
      <c r="H33" s="36"/>
      <c r="I33" s="36"/>
      <c r="J33" s="36"/>
      <c r="K33" s="36"/>
      <c r="L33" s="36"/>
      <c r="M33" s="2"/>
      <c r="N33" s="2"/>
      <c r="O33" s="2">
        <v>31.0</v>
      </c>
      <c r="P33" s="2">
        <v>3.3833852</v>
      </c>
      <c r="Q33" s="55">
        <v>5.0E-4</v>
      </c>
      <c r="R33" s="2">
        <v>24.0638618</v>
      </c>
      <c r="S33" s="2">
        <v>0.015123</v>
      </c>
      <c r="T33" s="2">
        <v>13.11</v>
      </c>
    </row>
    <row r="34">
      <c r="A34" s="59">
        <v>32.0</v>
      </c>
      <c r="B34" s="58">
        <v>3.3776071</v>
      </c>
      <c r="C34" s="60">
        <v>5.0E-4</v>
      </c>
      <c r="D34" s="58">
        <v>24.5661621</v>
      </c>
      <c r="E34" s="58">
        <v>0.015123</v>
      </c>
      <c r="F34" s="58">
        <v>18.02</v>
      </c>
      <c r="G34" s="36"/>
      <c r="H34" s="36"/>
      <c r="I34" s="36"/>
      <c r="J34" s="36"/>
      <c r="K34" s="36"/>
      <c r="L34" s="36"/>
      <c r="M34" s="2"/>
      <c r="N34" s="2"/>
      <c r="O34" s="2">
        <v>32.0</v>
      </c>
      <c r="P34" s="2">
        <v>3.3798003</v>
      </c>
      <c r="Q34" s="55">
        <v>5.0E-4</v>
      </c>
      <c r="R34" s="2">
        <v>24.0216675</v>
      </c>
      <c r="S34" s="2">
        <v>0.015123</v>
      </c>
      <c r="T34" s="2">
        <v>13.08</v>
      </c>
    </row>
    <row r="35">
      <c r="A35" s="59">
        <v>33.0</v>
      </c>
      <c r="B35" s="58">
        <v>3.3852153</v>
      </c>
      <c r="C35" s="60">
        <v>5.0E-4</v>
      </c>
      <c r="D35" s="58">
        <v>24.6398754</v>
      </c>
      <c r="E35" s="58">
        <v>0.015123</v>
      </c>
      <c r="F35" s="58">
        <v>18.01</v>
      </c>
      <c r="G35" s="36"/>
      <c r="H35" s="36"/>
      <c r="I35" s="36"/>
      <c r="J35" s="36"/>
      <c r="K35" s="36"/>
      <c r="L35" s="36"/>
      <c r="M35" s="2"/>
      <c r="N35" s="2"/>
      <c r="O35" s="2">
        <v>33.0</v>
      </c>
      <c r="P35" s="2">
        <v>3.381952</v>
      </c>
      <c r="Q35" s="55">
        <v>5.0E-4</v>
      </c>
      <c r="R35" s="2">
        <v>24.0157528</v>
      </c>
      <c r="S35" s="2">
        <v>0.015123</v>
      </c>
      <c r="T35" s="2">
        <v>13.12</v>
      </c>
    </row>
    <row r="36">
      <c r="A36" s="59">
        <v>34.0</v>
      </c>
      <c r="B36" s="58">
        <v>3.3809514</v>
      </c>
      <c r="C36" s="60">
        <v>5.0E-4</v>
      </c>
      <c r="D36" s="58">
        <v>24.5737019</v>
      </c>
      <c r="E36" s="58">
        <v>0.015123</v>
      </c>
      <c r="F36" s="58">
        <v>18.03</v>
      </c>
      <c r="G36" s="36"/>
      <c r="H36" s="36"/>
      <c r="I36" s="36"/>
      <c r="J36" s="36"/>
      <c r="K36" s="36"/>
      <c r="L36" s="36"/>
      <c r="M36" s="2"/>
      <c r="N36" s="2"/>
      <c r="O36" s="2">
        <v>34.0</v>
      </c>
      <c r="P36" s="2">
        <v>3.3825605</v>
      </c>
      <c r="Q36" s="55">
        <v>5.0E-4</v>
      </c>
      <c r="R36" s="2">
        <v>24.0114841</v>
      </c>
      <c r="S36" s="2">
        <v>0.015123</v>
      </c>
      <c r="T36" s="2">
        <v>13.11</v>
      </c>
    </row>
    <row r="37">
      <c r="A37" s="59">
        <v>35.0</v>
      </c>
      <c r="B37" s="58">
        <v>3.3839111</v>
      </c>
      <c r="C37" s="60">
        <v>5.0E-4</v>
      </c>
      <c r="D37" s="58">
        <v>24.5858669</v>
      </c>
      <c r="E37" s="58">
        <v>0.015123</v>
      </c>
      <c r="F37" s="58">
        <v>18.03</v>
      </c>
      <c r="G37" s="36"/>
      <c r="H37" s="36"/>
      <c r="I37" s="36"/>
      <c r="J37" s="36"/>
      <c r="K37" s="36"/>
      <c r="L37" s="36"/>
      <c r="M37" s="2"/>
      <c r="N37" s="2"/>
      <c r="O37" s="2">
        <v>35.0</v>
      </c>
      <c r="P37" s="2">
        <v>3.3824129</v>
      </c>
      <c r="Q37" s="55">
        <v>5.0E-4</v>
      </c>
      <c r="R37" s="2">
        <v>23.9916534</v>
      </c>
      <c r="S37" s="2">
        <v>0.015123</v>
      </c>
      <c r="T37" s="2">
        <v>13.12</v>
      </c>
    </row>
    <row r="38">
      <c r="A38" s="59">
        <v>36.0</v>
      </c>
      <c r="B38" s="58">
        <v>3.3790998</v>
      </c>
      <c r="C38" s="60">
        <v>5.0E-4</v>
      </c>
      <c r="D38" s="58">
        <v>24.52952</v>
      </c>
      <c r="E38" s="58">
        <v>0.015123</v>
      </c>
      <c r="F38" s="58">
        <v>18.02</v>
      </c>
      <c r="G38" s="36"/>
      <c r="H38" s="36"/>
      <c r="I38" s="36"/>
      <c r="J38" s="36"/>
      <c r="K38" s="36"/>
      <c r="L38" s="36"/>
      <c r="M38" s="2"/>
      <c r="N38" s="2"/>
      <c r="O38" s="2">
        <v>36.0</v>
      </c>
      <c r="P38" s="2">
        <v>3.3802202</v>
      </c>
      <c r="Q38" s="55">
        <v>5.0E-4</v>
      </c>
      <c r="R38" s="2">
        <v>23.9596062</v>
      </c>
      <c r="S38" s="2">
        <v>0.015123</v>
      </c>
      <c r="T38" s="2">
        <v>13.12</v>
      </c>
    </row>
    <row r="39">
      <c r="A39" s="59">
        <v>37.0</v>
      </c>
      <c r="B39" s="58">
        <v>3.3826876</v>
      </c>
      <c r="C39" s="60">
        <v>5.0E-4</v>
      </c>
      <c r="D39" s="58">
        <v>24.5456867</v>
      </c>
      <c r="E39" s="58">
        <v>0.015123</v>
      </c>
      <c r="F39" s="58">
        <v>18.01</v>
      </c>
      <c r="G39" s="36"/>
      <c r="H39" s="36"/>
      <c r="I39" s="36"/>
      <c r="J39" s="36"/>
      <c r="K39" s="36"/>
      <c r="L39" s="36"/>
      <c r="M39" s="2"/>
      <c r="N39" s="2"/>
      <c r="O39" s="2">
        <v>37.0</v>
      </c>
      <c r="P39" s="2">
        <v>3.3818147</v>
      </c>
      <c r="Q39" s="55">
        <v>5.0E-4</v>
      </c>
      <c r="R39" s="2">
        <v>23.9468479</v>
      </c>
      <c r="S39" s="2">
        <v>0.015123</v>
      </c>
      <c r="T39" s="2">
        <v>13.13</v>
      </c>
    </row>
    <row r="40">
      <c r="A40" s="59">
        <v>38.0</v>
      </c>
      <c r="B40" s="58">
        <v>3.3837161</v>
      </c>
      <c r="C40" s="60">
        <v>5.0E-4</v>
      </c>
      <c r="D40" s="58">
        <v>24.5961113</v>
      </c>
      <c r="E40" s="58">
        <v>0.015123</v>
      </c>
      <c r="F40" s="58">
        <v>18.03</v>
      </c>
      <c r="G40" s="36"/>
      <c r="H40" s="36"/>
      <c r="I40" s="36"/>
      <c r="J40" s="36"/>
      <c r="K40" s="36"/>
      <c r="L40" s="36"/>
      <c r="M40" s="2"/>
      <c r="N40" s="2"/>
      <c r="O40" s="2">
        <v>38.0</v>
      </c>
      <c r="P40" s="2">
        <v>3.3833051</v>
      </c>
      <c r="Q40" s="55">
        <v>5.0E-4</v>
      </c>
      <c r="R40" s="2">
        <v>23.9733753</v>
      </c>
      <c r="S40" s="2">
        <v>0.015123</v>
      </c>
      <c r="T40" s="2">
        <v>13.11</v>
      </c>
    </row>
    <row r="41">
      <c r="A41" s="59">
        <v>39.0</v>
      </c>
      <c r="B41" s="58">
        <v>3.381052</v>
      </c>
      <c r="C41" s="60">
        <v>5.0E-4</v>
      </c>
      <c r="D41" s="58">
        <v>24.5282917</v>
      </c>
      <c r="E41" s="58">
        <v>0.015123</v>
      </c>
      <c r="F41" s="58">
        <v>18.04</v>
      </c>
      <c r="G41" s="36"/>
      <c r="H41" s="36"/>
      <c r="I41" s="36"/>
      <c r="J41" s="36"/>
      <c r="K41" s="36"/>
      <c r="L41" s="36"/>
      <c r="M41" s="2"/>
      <c r="N41" s="2"/>
      <c r="O41" s="2">
        <v>39.0</v>
      </c>
      <c r="P41" s="2">
        <v>3.3812733</v>
      </c>
      <c r="Q41" s="55">
        <v>5.0E-4</v>
      </c>
      <c r="R41" s="2">
        <v>23.9195423</v>
      </c>
      <c r="S41" s="2">
        <v>0.015123</v>
      </c>
      <c r="T41" s="2">
        <v>13.13</v>
      </c>
    </row>
    <row r="42">
      <c r="A42" s="59">
        <v>40.0</v>
      </c>
      <c r="B42" s="58">
        <v>3.3818889</v>
      </c>
      <c r="C42" s="60">
        <v>5.0E-4</v>
      </c>
      <c r="D42" s="58">
        <v>24.5352402</v>
      </c>
      <c r="E42" s="58">
        <v>0.015123</v>
      </c>
      <c r="F42" s="58">
        <v>18.05</v>
      </c>
      <c r="G42" s="36"/>
      <c r="H42" s="36"/>
      <c r="I42" s="36"/>
      <c r="J42" s="36"/>
      <c r="K42" s="36"/>
      <c r="L42" s="36"/>
      <c r="M42" s="2"/>
      <c r="N42" s="2"/>
      <c r="O42" s="2">
        <v>40.0</v>
      </c>
      <c r="P42" s="2">
        <v>3.3809066</v>
      </c>
      <c r="Q42" s="55">
        <v>5.0E-4</v>
      </c>
      <c r="R42" s="2">
        <v>23.9416504</v>
      </c>
      <c r="S42" s="2">
        <v>0.015123</v>
      </c>
      <c r="T42" s="2">
        <v>13.13</v>
      </c>
    </row>
    <row r="43">
      <c r="A43" s="59">
        <v>41.0</v>
      </c>
      <c r="B43" s="58">
        <v>3.3793509</v>
      </c>
      <c r="C43" s="60">
        <v>5.0E-4</v>
      </c>
      <c r="D43" s="58">
        <v>24.479166</v>
      </c>
      <c r="E43" s="58">
        <v>0.015123</v>
      </c>
      <c r="F43" s="58">
        <v>18.05</v>
      </c>
      <c r="G43" s="36"/>
      <c r="H43" s="36"/>
      <c r="I43" s="36"/>
      <c r="J43" s="36"/>
      <c r="K43" s="36"/>
      <c r="L43" s="36"/>
      <c r="M43" s="2"/>
      <c r="N43" s="2"/>
      <c r="O43" s="2">
        <v>41.0</v>
      </c>
      <c r="P43" s="2">
        <v>3.3816471</v>
      </c>
      <c r="Q43" s="55">
        <v>5.0E-4</v>
      </c>
      <c r="R43" s="2">
        <v>23.911932</v>
      </c>
      <c r="S43" s="2">
        <v>0.015123</v>
      </c>
      <c r="T43" s="2">
        <v>13.12</v>
      </c>
    </row>
    <row r="44">
      <c r="A44" s="59">
        <v>42.0</v>
      </c>
      <c r="B44" s="58">
        <v>3.3860691</v>
      </c>
      <c r="C44" s="60">
        <v>5.0E-4</v>
      </c>
      <c r="D44" s="58">
        <v>24.5437469</v>
      </c>
      <c r="E44" s="58">
        <v>0.015123</v>
      </c>
      <c r="F44" s="58">
        <v>18.05</v>
      </c>
      <c r="G44" s="36"/>
      <c r="H44" s="36"/>
      <c r="I44" s="36"/>
      <c r="J44" s="36"/>
      <c r="K44" s="36"/>
      <c r="L44" s="36"/>
      <c r="M44" s="2"/>
      <c r="N44" s="2"/>
      <c r="O44" s="2">
        <v>42.0</v>
      </c>
      <c r="P44" s="2">
        <v>3.3838983</v>
      </c>
      <c r="Q44" s="55">
        <v>5.0E-4</v>
      </c>
      <c r="R44" s="2">
        <v>23.9340248</v>
      </c>
      <c r="S44" s="2">
        <v>0.015123</v>
      </c>
      <c r="T44" s="2">
        <v>13.13</v>
      </c>
    </row>
    <row r="45">
      <c r="A45" s="59">
        <v>43.0</v>
      </c>
      <c r="B45" s="58">
        <v>3.3785183</v>
      </c>
      <c r="C45" s="60">
        <v>5.0E-4</v>
      </c>
      <c r="D45" s="58">
        <v>24.456583</v>
      </c>
      <c r="E45" s="58">
        <v>0.015123</v>
      </c>
      <c r="F45" s="58">
        <v>18.06</v>
      </c>
      <c r="G45" s="36"/>
      <c r="H45" s="36"/>
      <c r="I45" s="36"/>
      <c r="J45" s="36"/>
      <c r="K45" s="36"/>
      <c r="L45" s="36"/>
      <c r="M45" s="2"/>
      <c r="N45" s="2"/>
      <c r="O45" s="2">
        <v>43.0</v>
      </c>
      <c r="P45" s="2">
        <v>3.3801463</v>
      </c>
      <c r="Q45" s="55">
        <v>5.0E-4</v>
      </c>
      <c r="R45" s="2">
        <v>23.8836422</v>
      </c>
      <c r="S45" s="2">
        <v>0.015123</v>
      </c>
      <c r="T45" s="2">
        <v>13.14</v>
      </c>
    </row>
    <row r="46">
      <c r="A46" s="59">
        <v>44.0</v>
      </c>
      <c r="B46" s="58">
        <v>3.3846488</v>
      </c>
      <c r="C46" s="60">
        <v>5.0E-4</v>
      </c>
      <c r="D46" s="58">
        <v>24.5098228</v>
      </c>
      <c r="E46" s="58">
        <v>0.015123</v>
      </c>
      <c r="F46" s="58">
        <v>18.04</v>
      </c>
      <c r="G46" s="36"/>
      <c r="H46" s="36"/>
      <c r="I46" s="36"/>
      <c r="J46" s="36"/>
      <c r="K46" s="36"/>
      <c r="L46" s="36"/>
      <c r="M46" s="2"/>
      <c r="N46" s="2"/>
      <c r="O46" s="2">
        <v>44.0</v>
      </c>
      <c r="P46" s="2">
        <v>3.3817091</v>
      </c>
      <c r="Q46" s="55">
        <v>5.0E-4</v>
      </c>
      <c r="R46" s="2">
        <v>23.8813953</v>
      </c>
      <c r="S46" s="2">
        <v>0.015123</v>
      </c>
      <c r="T46" s="2">
        <v>13.13</v>
      </c>
    </row>
    <row r="47">
      <c r="A47" s="59">
        <v>45.0</v>
      </c>
      <c r="B47" s="58">
        <v>3.3780413</v>
      </c>
      <c r="C47" s="60">
        <v>5.0E-4</v>
      </c>
      <c r="D47" s="58">
        <v>24.3882999</v>
      </c>
      <c r="E47" s="58">
        <v>0.015123</v>
      </c>
      <c r="F47" s="58">
        <v>18.06</v>
      </c>
      <c r="G47" s="36"/>
      <c r="H47" s="36"/>
      <c r="I47" s="36"/>
      <c r="J47" s="36"/>
      <c r="K47" s="36"/>
      <c r="L47" s="36"/>
      <c r="M47" s="2"/>
      <c r="N47" s="2"/>
      <c r="O47" s="2">
        <v>45.0</v>
      </c>
      <c r="P47" s="2">
        <v>3.3817544</v>
      </c>
      <c r="Q47" s="55">
        <v>5.0E-4</v>
      </c>
      <c r="R47" s="2">
        <v>23.8549957</v>
      </c>
      <c r="S47" s="2">
        <v>0.015123</v>
      </c>
      <c r="T47" s="2">
        <v>13.14</v>
      </c>
    </row>
    <row r="48">
      <c r="A48" s="59">
        <v>46.0</v>
      </c>
      <c r="B48" s="58">
        <v>3.3866067</v>
      </c>
      <c r="C48" s="60">
        <v>5.0E-4</v>
      </c>
      <c r="D48" s="58">
        <v>24.4512653</v>
      </c>
      <c r="E48" s="58">
        <v>0.015123</v>
      </c>
      <c r="F48" s="58">
        <v>18.05</v>
      </c>
      <c r="G48" s="36"/>
      <c r="H48" s="36"/>
      <c r="I48" s="36"/>
      <c r="J48" s="36"/>
      <c r="K48" s="36"/>
      <c r="L48" s="36"/>
      <c r="M48" s="2"/>
      <c r="N48" s="2"/>
      <c r="O48" s="2">
        <v>46.0</v>
      </c>
      <c r="P48" s="2">
        <v>3.3836122</v>
      </c>
      <c r="Q48" s="55">
        <v>5.0E-4</v>
      </c>
      <c r="R48" s="2">
        <v>23.8681774</v>
      </c>
      <c r="S48" s="2">
        <v>0.015123</v>
      </c>
      <c r="T48" s="2">
        <v>13.14</v>
      </c>
    </row>
    <row r="49">
      <c r="A49" s="59">
        <v>47.0</v>
      </c>
      <c r="B49" s="58">
        <v>3.377336</v>
      </c>
      <c r="C49" s="60">
        <v>5.0E-4</v>
      </c>
      <c r="D49" s="58">
        <v>24.3596992</v>
      </c>
      <c r="E49" s="58">
        <v>0.015123</v>
      </c>
      <c r="F49" s="58">
        <v>18.05</v>
      </c>
      <c r="G49" s="36"/>
      <c r="H49" s="36"/>
      <c r="I49" s="36"/>
      <c r="J49" s="36"/>
      <c r="K49" s="36"/>
      <c r="L49" s="36"/>
      <c r="M49" s="2"/>
      <c r="N49" s="2"/>
      <c r="O49" s="2">
        <v>47.0</v>
      </c>
      <c r="P49" s="2">
        <v>3.379878</v>
      </c>
      <c r="Q49" s="55">
        <v>5.0E-4</v>
      </c>
      <c r="R49" s="2">
        <v>23.8082733</v>
      </c>
      <c r="S49" s="2">
        <v>0.015123</v>
      </c>
      <c r="T49" s="2">
        <v>13.15</v>
      </c>
    </row>
    <row r="50">
      <c r="A50" s="59">
        <v>48.0</v>
      </c>
      <c r="B50" s="58">
        <v>3.3857186</v>
      </c>
      <c r="C50" s="60">
        <v>5.0E-4</v>
      </c>
      <c r="D50" s="58">
        <v>24.4351177</v>
      </c>
      <c r="E50" s="58">
        <v>0.015123</v>
      </c>
      <c r="F50" s="58">
        <v>18.06</v>
      </c>
      <c r="G50" s="36"/>
      <c r="H50" s="36"/>
      <c r="I50" s="36"/>
      <c r="J50" s="36"/>
      <c r="K50" s="36"/>
      <c r="L50" s="36"/>
      <c r="M50" s="2"/>
      <c r="N50" s="2"/>
      <c r="O50" s="2">
        <v>48.0</v>
      </c>
      <c r="P50" s="2">
        <v>3.3819036</v>
      </c>
      <c r="Q50" s="55">
        <v>5.0E-4</v>
      </c>
      <c r="R50" s="2">
        <v>23.8119507</v>
      </c>
      <c r="S50" s="2">
        <v>0.015123</v>
      </c>
      <c r="T50" s="2">
        <v>13.16</v>
      </c>
    </row>
    <row r="51">
      <c r="A51" s="59">
        <v>49.0</v>
      </c>
      <c r="B51" s="58">
        <v>3.3797455</v>
      </c>
      <c r="C51" s="60">
        <v>5.0E-4</v>
      </c>
      <c r="D51" s="58">
        <v>24.3158588</v>
      </c>
      <c r="E51" s="58">
        <v>0.015123</v>
      </c>
      <c r="F51" s="58">
        <v>18.07</v>
      </c>
      <c r="G51" s="36"/>
      <c r="H51" s="36"/>
      <c r="I51" s="36"/>
      <c r="J51" s="36"/>
      <c r="K51" s="36"/>
      <c r="L51" s="36"/>
      <c r="M51" s="2"/>
      <c r="N51" s="2"/>
      <c r="O51" s="2">
        <v>49.0</v>
      </c>
      <c r="P51" s="2">
        <v>3.3823147</v>
      </c>
      <c r="Q51" s="55">
        <v>5.0E-4</v>
      </c>
      <c r="R51" s="2">
        <v>23.8011932</v>
      </c>
      <c r="S51" s="2">
        <v>0.015123</v>
      </c>
      <c r="T51" s="2">
        <v>13.15</v>
      </c>
    </row>
    <row r="52">
      <c r="A52" s="59">
        <v>50.0</v>
      </c>
      <c r="B52" s="58">
        <v>3.3851976</v>
      </c>
      <c r="C52" s="60">
        <v>5.0E-4</v>
      </c>
      <c r="D52" s="58">
        <v>24.3795605</v>
      </c>
      <c r="E52" s="58">
        <v>0.015123</v>
      </c>
      <c r="F52" s="58">
        <v>18.06</v>
      </c>
      <c r="G52" s="36"/>
      <c r="H52" s="36"/>
      <c r="I52" s="36"/>
      <c r="J52" s="36"/>
      <c r="K52" s="36"/>
      <c r="L52" s="36"/>
      <c r="M52" s="2"/>
      <c r="N52" s="2"/>
      <c r="O52" s="2">
        <v>50.0</v>
      </c>
      <c r="P52" s="2">
        <v>3.3832927</v>
      </c>
      <c r="Q52" s="55">
        <v>5.0E-4</v>
      </c>
      <c r="R52" s="2">
        <v>23.7923489</v>
      </c>
      <c r="S52" s="2">
        <v>0.015123</v>
      </c>
      <c r="T52" s="2">
        <v>13.17</v>
      </c>
    </row>
    <row r="53">
      <c r="A53" s="59">
        <v>51.0</v>
      </c>
      <c r="B53" s="58">
        <v>3.3778725</v>
      </c>
      <c r="C53" s="60">
        <v>5.0E-4</v>
      </c>
      <c r="D53" s="58">
        <v>24.2636604</v>
      </c>
      <c r="E53" s="58">
        <v>0.015123</v>
      </c>
      <c r="F53" s="58">
        <v>18.07</v>
      </c>
      <c r="G53" s="36"/>
      <c r="H53" s="36"/>
      <c r="I53" s="36"/>
      <c r="J53" s="36"/>
      <c r="K53" s="36"/>
      <c r="L53" s="36"/>
      <c r="M53" s="2"/>
      <c r="N53" s="2"/>
      <c r="O53" s="2">
        <v>51.0</v>
      </c>
      <c r="P53" s="2">
        <v>3.3796401</v>
      </c>
      <c r="Q53" s="55">
        <v>5.0E-4</v>
      </c>
      <c r="R53" s="2">
        <v>23.7481346</v>
      </c>
      <c r="S53" s="2">
        <v>0.015123</v>
      </c>
      <c r="T53" s="2">
        <v>13.16</v>
      </c>
    </row>
    <row r="54">
      <c r="A54" s="59">
        <v>52.0</v>
      </c>
      <c r="B54" s="58">
        <v>3.3843412</v>
      </c>
      <c r="C54" s="60">
        <v>5.0E-4</v>
      </c>
      <c r="D54" s="58">
        <v>24.3364334</v>
      </c>
      <c r="E54" s="58">
        <v>0.015123</v>
      </c>
      <c r="F54" s="58">
        <v>18.06</v>
      </c>
      <c r="G54" s="36"/>
      <c r="H54" s="36"/>
      <c r="I54" s="36"/>
      <c r="J54" s="36"/>
      <c r="K54" s="36"/>
      <c r="L54" s="36"/>
      <c r="M54" s="2"/>
      <c r="N54" s="2"/>
      <c r="O54" s="2">
        <v>52.0</v>
      </c>
      <c r="P54" s="2">
        <v>3.3821681</v>
      </c>
      <c r="Q54" s="55">
        <v>5.0E-4</v>
      </c>
      <c r="R54" s="2">
        <v>23.7368031</v>
      </c>
      <c r="S54" s="2">
        <v>0.015123</v>
      </c>
      <c r="T54" s="2">
        <v>13.16</v>
      </c>
    </row>
    <row r="55">
      <c r="A55" s="59">
        <v>53.0</v>
      </c>
      <c r="B55" s="58">
        <v>3.3825798</v>
      </c>
      <c r="C55" s="60">
        <v>5.0E-4</v>
      </c>
      <c r="D55" s="58">
        <v>24.3217621</v>
      </c>
      <c r="E55" s="58">
        <v>0.015123</v>
      </c>
      <c r="F55" s="58">
        <v>18.07</v>
      </c>
      <c r="G55" s="36"/>
      <c r="H55" s="36"/>
      <c r="I55" s="36"/>
      <c r="J55" s="36"/>
      <c r="K55" s="36"/>
      <c r="L55" s="36"/>
      <c r="M55" s="2"/>
      <c r="N55" s="2"/>
      <c r="O55" s="2">
        <v>53.0</v>
      </c>
      <c r="P55" s="2">
        <v>3.3829665</v>
      </c>
      <c r="Q55" s="55">
        <v>5.0E-4</v>
      </c>
      <c r="R55" s="2">
        <v>23.7462578</v>
      </c>
      <c r="S55" s="2">
        <v>0.015123</v>
      </c>
      <c r="T55" s="2">
        <v>13.18</v>
      </c>
    </row>
    <row r="56">
      <c r="A56" s="59">
        <v>54.0</v>
      </c>
      <c r="B56" s="58">
        <v>3.3822794</v>
      </c>
      <c r="C56" s="60">
        <v>5.0E-4</v>
      </c>
      <c r="D56" s="58">
        <v>24.3117847</v>
      </c>
      <c r="E56" s="58">
        <v>0.015123</v>
      </c>
      <c r="F56" s="58">
        <v>18.08</v>
      </c>
      <c r="G56" s="36"/>
      <c r="H56" s="36"/>
      <c r="I56" s="36"/>
      <c r="J56" s="36"/>
      <c r="K56" s="36"/>
      <c r="L56" s="36"/>
      <c r="M56" s="2"/>
      <c r="N56" s="2"/>
      <c r="O56" s="2">
        <v>54.0</v>
      </c>
      <c r="P56" s="2">
        <v>3.3815866</v>
      </c>
      <c r="Q56" s="55">
        <v>5.0E-4</v>
      </c>
      <c r="R56" s="2">
        <v>23.7122478</v>
      </c>
      <c r="S56" s="2">
        <v>0.015123</v>
      </c>
      <c r="T56" s="2">
        <v>13.16</v>
      </c>
    </row>
    <row r="57">
      <c r="A57" s="59">
        <v>55.0</v>
      </c>
      <c r="B57" s="58">
        <v>3.3806524</v>
      </c>
      <c r="C57" s="60">
        <v>5.0E-4</v>
      </c>
      <c r="D57" s="58">
        <v>24.2587223</v>
      </c>
      <c r="E57" s="58">
        <v>0.015123</v>
      </c>
      <c r="F57" s="58">
        <v>18.07</v>
      </c>
      <c r="G57" s="36"/>
      <c r="H57" s="36"/>
      <c r="I57" s="36"/>
      <c r="J57" s="36"/>
      <c r="K57" s="36"/>
      <c r="L57" s="36"/>
      <c r="M57" s="2"/>
      <c r="N57" s="2"/>
      <c r="O57" s="2">
        <v>55.0</v>
      </c>
      <c r="P57" s="2">
        <v>3.3807921</v>
      </c>
      <c r="Q57" s="55">
        <v>5.0E-4</v>
      </c>
      <c r="R57" s="2">
        <v>23.6909065</v>
      </c>
      <c r="S57" s="2">
        <v>0.015123</v>
      </c>
      <c r="T57" s="2">
        <v>13.17</v>
      </c>
    </row>
    <row r="58">
      <c r="A58" s="59">
        <v>56.0</v>
      </c>
      <c r="B58" s="58">
        <v>3.3805833</v>
      </c>
      <c r="C58" s="60">
        <v>5.0E-4</v>
      </c>
      <c r="D58" s="58">
        <v>24.2407341</v>
      </c>
      <c r="E58" s="58">
        <v>0.015123</v>
      </c>
      <c r="F58" s="58">
        <v>18.07</v>
      </c>
      <c r="G58" s="36"/>
      <c r="H58" s="36"/>
      <c r="I58" s="36"/>
      <c r="J58" s="36"/>
      <c r="K58" s="36"/>
      <c r="L58" s="36"/>
      <c r="M58" s="2"/>
      <c r="N58" s="2"/>
      <c r="O58" s="2">
        <v>56.0</v>
      </c>
      <c r="P58" s="2">
        <v>3.3816996</v>
      </c>
      <c r="Q58" s="55">
        <v>5.0E-4</v>
      </c>
      <c r="R58" s="2">
        <v>23.6594296</v>
      </c>
      <c r="S58" s="2">
        <v>0.015123</v>
      </c>
      <c r="T58" s="2">
        <v>13.18</v>
      </c>
    </row>
    <row r="59">
      <c r="A59" s="59">
        <v>57.0</v>
      </c>
      <c r="B59" s="58">
        <v>3.3850107</v>
      </c>
      <c r="C59" s="60">
        <v>5.0E-4</v>
      </c>
      <c r="D59" s="58">
        <v>24.3091774</v>
      </c>
      <c r="E59" s="58">
        <v>0.015123</v>
      </c>
      <c r="F59" s="58">
        <v>18.07</v>
      </c>
      <c r="G59" s="36"/>
      <c r="H59" s="36"/>
      <c r="I59" s="36"/>
      <c r="J59" s="36"/>
      <c r="K59" s="36"/>
      <c r="L59" s="36"/>
      <c r="M59" s="2"/>
      <c r="N59" s="2"/>
      <c r="O59" s="2">
        <v>57.0</v>
      </c>
      <c r="P59" s="2">
        <v>3.3835533</v>
      </c>
      <c r="Q59" s="55">
        <v>5.0E-4</v>
      </c>
      <c r="R59" s="2">
        <v>23.6861629</v>
      </c>
      <c r="S59" s="2">
        <v>0.015123</v>
      </c>
      <c r="T59" s="2">
        <v>13.19</v>
      </c>
    </row>
    <row r="60">
      <c r="A60" s="59">
        <v>58.0</v>
      </c>
      <c r="B60" s="58">
        <v>3.3796601</v>
      </c>
      <c r="C60" s="60">
        <v>5.0E-4</v>
      </c>
      <c r="D60" s="58">
        <v>24.2309227</v>
      </c>
      <c r="E60" s="58">
        <v>0.015123</v>
      </c>
      <c r="F60" s="58">
        <v>18.09</v>
      </c>
      <c r="G60" s="36"/>
      <c r="H60" s="36"/>
      <c r="I60" s="36"/>
      <c r="J60" s="36"/>
      <c r="K60" s="36"/>
      <c r="L60" s="36"/>
      <c r="M60" s="2"/>
      <c r="N60" s="2"/>
      <c r="O60" s="2">
        <v>58.0</v>
      </c>
      <c r="P60" s="2">
        <v>3.3805904</v>
      </c>
      <c r="Q60" s="55">
        <v>5.0E-4</v>
      </c>
      <c r="R60" s="2">
        <v>23.6457558</v>
      </c>
      <c r="S60" s="2">
        <v>0.015123</v>
      </c>
      <c r="T60" s="2">
        <v>13.19</v>
      </c>
    </row>
    <row r="61">
      <c r="A61" s="59">
        <v>59.0</v>
      </c>
      <c r="B61" s="58">
        <v>3.3832955</v>
      </c>
      <c r="C61" s="60">
        <v>5.0E-4</v>
      </c>
      <c r="D61" s="58">
        <v>24.2630386</v>
      </c>
      <c r="E61" s="58">
        <v>0.015123</v>
      </c>
      <c r="F61" s="58">
        <v>18.08</v>
      </c>
      <c r="G61" s="36"/>
      <c r="H61" s="36"/>
      <c r="I61" s="36"/>
      <c r="J61" s="36"/>
      <c r="K61" s="36"/>
      <c r="L61" s="36"/>
      <c r="M61" s="2"/>
      <c r="N61" s="2"/>
      <c r="O61" s="2">
        <v>59.0</v>
      </c>
      <c r="P61" s="2">
        <v>3.3814127</v>
      </c>
      <c r="Q61" s="55">
        <v>5.0E-4</v>
      </c>
      <c r="R61" s="2">
        <v>23.6327972</v>
      </c>
      <c r="S61" s="2">
        <v>0.015123</v>
      </c>
      <c r="T61" s="2">
        <v>13.19</v>
      </c>
    </row>
    <row r="62">
      <c r="A62" s="59">
        <v>60.0</v>
      </c>
      <c r="B62" s="58">
        <v>3.3785357</v>
      </c>
      <c r="C62" s="60">
        <v>5.0E-4</v>
      </c>
      <c r="D62" s="58">
        <v>24.1584225</v>
      </c>
      <c r="E62" s="58">
        <v>0.015123</v>
      </c>
      <c r="F62" s="58">
        <v>18.07</v>
      </c>
      <c r="G62" s="36"/>
      <c r="H62" s="36"/>
      <c r="I62" s="36"/>
      <c r="J62" s="36"/>
      <c r="K62" s="36"/>
      <c r="L62" s="36"/>
      <c r="M62" s="2"/>
      <c r="N62" s="2"/>
      <c r="O62" s="2">
        <v>60.0</v>
      </c>
      <c r="P62" s="2">
        <v>3.3815985</v>
      </c>
      <c r="Q62" s="55">
        <v>5.0E-4</v>
      </c>
      <c r="R62" s="2">
        <v>23.6105003</v>
      </c>
      <c r="S62" s="2">
        <v>0.015123</v>
      </c>
      <c r="T62" s="2">
        <v>13.2</v>
      </c>
    </row>
    <row r="63">
      <c r="A63" s="59">
        <v>61.0</v>
      </c>
      <c r="B63" s="58">
        <v>3.3863254</v>
      </c>
      <c r="C63" s="60">
        <v>5.0E-4</v>
      </c>
      <c r="D63" s="58">
        <v>24.2344913</v>
      </c>
      <c r="E63" s="58">
        <v>0.015123</v>
      </c>
      <c r="F63" s="58">
        <v>18.07</v>
      </c>
      <c r="G63" s="36"/>
      <c r="H63" s="36"/>
      <c r="I63" s="36"/>
      <c r="J63" s="36"/>
      <c r="K63" s="36"/>
      <c r="L63" s="36"/>
      <c r="M63" s="2"/>
      <c r="N63" s="2"/>
      <c r="O63" s="2">
        <v>61.0</v>
      </c>
      <c r="P63" s="2">
        <v>3.3833742</v>
      </c>
      <c r="Q63" s="55">
        <v>5.0E-4</v>
      </c>
      <c r="R63" s="2">
        <v>23.6227341</v>
      </c>
      <c r="S63" s="2">
        <v>0.015123</v>
      </c>
      <c r="T63" s="2">
        <v>13.2</v>
      </c>
    </row>
    <row r="64">
      <c r="A64" s="59">
        <v>62.0</v>
      </c>
      <c r="B64" s="58">
        <v>3.3776865</v>
      </c>
      <c r="C64" s="60">
        <v>5.0E-4</v>
      </c>
      <c r="D64" s="58">
        <v>24.1392365</v>
      </c>
      <c r="E64" s="58">
        <v>0.015123</v>
      </c>
      <c r="F64" s="58">
        <v>18.08</v>
      </c>
      <c r="G64" s="36"/>
      <c r="H64" s="36"/>
      <c r="I64" s="36"/>
      <c r="J64" s="36"/>
      <c r="K64" s="36"/>
      <c r="L64" s="36"/>
      <c r="M64" s="2"/>
      <c r="N64" s="2"/>
      <c r="O64" s="2">
        <v>62.0</v>
      </c>
      <c r="P64" s="2">
        <v>3.3798585</v>
      </c>
      <c r="Q64" s="55">
        <v>5.0E-4</v>
      </c>
      <c r="R64" s="2">
        <v>23.5719357</v>
      </c>
      <c r="S64" s="2">
        <v>0.015123</v>
      </c>
      <c r="T64" s="2">
        <v>13.2</v>
      </c>
    </row>
    <row r="65">
      <c r="A65" s="59">
        <v>63.0</v>
      </c>
      <c r="B65" s="58">
        <v>3.3854494</v>
      </c>
      <c r="C65" s="60">
        <v>5.0E-4</v>
      </c>
      <c r="D65" s="58">
        <v>24.1999073</v>
      </c>
      <c r="E65" s="58">
        <v>0.015123</v>
      </c>
      <c r="F65" s="58">
        <v>18.07</v>
      </c>
      <c r="G65" s="36"/>
      <c r="H65" s="36"/>
      <c r="I65" s="36"/>
      <c r="J65" s="36"/>
      <c r="K65" s="36"/>
      <c r="L65" s="36"/>
      <c r="M65" s="2"/>
      <c r="N65" s="2"/>
      <c r="O65" s="2">
        <v>63.0</v>
      </c>
      <c r="P65" s="2">
        <v>3.381777</v>
      </c>
      <c r="Q65" s="55">
        <v>5.0E-4</v>
      </c>
      <c r="R65" s="2">
        <v>23.5777855</v>
      </c>
      <c r="S65" s="2">
        <v>0.015123</v>
      </c>
      <c r="T65" s="2">
        <v>13.19</v>
      </c>
    </row>
    <row r="66">
      <c r="A66" s="59">
        <v>64.0</v>
      </c>
      <c r="B66" s="58">
        <v>3.3786759</v>
      </c>
      <c r="C66" s="60">
        <v>5.0E-4</v>
      </c>
      <c r="D66" s="58">
        <v>24.0765476</v>
      </c>
      <c r="E66" s="58">
        <v>0.015123</v>
      </c>
      <c r="F66" s="58">
        <v>18.09</v>
      </c>
      <c r="G66" s="36"/>
      <c r="H66" s="36"/>
      <c r="I66" s="36"/>
      <c r="J66" s="36"/>
      <c r="K66" s="36"/>
      <c r="L66" s="36"/>
      <c r="M66" s="2"/>
      <c r="N66" s="2"/>
      <c r="O66" s="2">
        <v>64.0</v>
      </c>
      <c r="P66" s="2">
        <v>3.3821359</v>
      </c>
      <c r="Q66" s="55">
        <v>5.0E-4</v>
      </c>
      <c r="R66" s="2">
        <v>23.5717087</v>
      </c>
      <c r="S66" s="2">
        <v>0.015123</v>
      </c>
      <c r="T66" s="2">
        <v>13.18</v>
      </c>
    </row>
    <row r="67">
      <c r="A67" s="59">
        <v>65.0</v>
      </c>
      <c r="B67" s="58">
        <v>3.3859131</v>
      </c>
      <c r="C67" s="60">
        <v>5.0E-4</v>
      </c>
      <c r="D67" s="58">
        <v>24.1403465</v>
      </c>
      <c r="E67" s="58">
        <v>0.015123</v>
      </c>
      <c r="F67" s="58">
        <v>18.09</v>
      </c>
      <c r="G67" s="36"/>
      <c r="H67" s="36"/>
      <c r="I67" s="36"/>
      <c r="J67" s="36"/>
      <c r="K67" s="36"/>
      <c r="L67" s="36"/>
      <c r="M67" s="2"/>
      <c r="N67" s="2"/>
      <c r="O67" s="2">
        <v>65.0</v>
      </c>
      <c r="P67" s="2">
        <v>3.3830132</v>
      </c>
      <c r="Q67" s="55">
        <v>5.0E-4</v>
      </c>
      <c r="R67" s="2">
        <v>23.5656357</v>
      </c>
      <c r="S67" s="2">
        <v>0.015123</v>
      </c>
      <c r="T67" s="2">
        <v>13.2</v>
      </c>
    </row>
    <row r="68">
      <c r="A68" s="59">
        <v>66.0</v>
      </c>
      <c r="B68" s="58">
        <v>3.3775127</v>
      </c>
      <c r="C68" s="60">
        <v>5.0E-4</v>
      </c>
      <c r="D68" s="58">
        <v>24.0358601</v>
      </c>
      <c r="E68" s="58">
        <v>0.015123</v>
      </c>
      <c r="F68" s="58">
        <v>18.07</v>
      </c>
      <c r="G68" s="36"/>
      <c r="H68" s="36"/>
      <c r="I68" s="36"/>
      <c r="J68" s="36"/>
      <c r="K68" s="36"/>
      <c r="L68" s="36"/>
      <c r="M68" s="2"/>
      <c r="N68" s="2"/>
      <c r="O68" s="2">
        <v>66.0</v>
      </c>
      <c r="P68" s="2">
        <v>3.3797793</v>
      </c>
      <c r="Q68" s="55">
        <v>5.0E-4</v>
      </c>
      <c r="R68" s="2">
        <v>23.5613956</v>
      </c>
      <c r="S68" s="2">
        <v>0.015123</v>
      </c>
      <c r="T68" s="2">
        <v>13.2</v>
      </c>
    </row>
    <row r="69">
      <c r="A69" s="59">
        <v>67.0</v>
      </c>
      <c r="B69" s="58">
        <v>3.3850741</v>
      </c>
      <c r="C69" s="60">
        <v>5.0E-4</v>
      </c>
      <c r="D69" s="58">
        <v>24.1209106</v>
      </c>
      <c r="E69" s="58">
        <v>0.015123</v>
      </c>
      <c r="F69" s="58">
        <v>18.08</v>
      </c>
      <c r="G69" s="36"/>
      <c r="H69" s="36"/>
      <c r="I69" s="36"/>
      <c r="J69" s="36"/>
      <c r="K69" s="36"/>
      <c r="L69" s="36"/>
      <c r="M69" s="2"/>
      <c r="N69" s="2"/>
      <c r="O69" s="2">
        <v>67.0</v>
      </c>
      <c r="P69" s="2">
        <v>3.3819342</v>
      </c>
      <c r="Q69" s="55">
        <v>5.0E-4</v>
      </c>
      <c r="R69" s="2">
        <v>23.5447063</v>
      </c>
      <c r="S69" s="2">
        <v>0.015123</v>
      </c>
      <c r="T69" s="2">
        <v>13.2</v>
      </c>
    </row>
    <row r="70">
      <c r="A70" s="59">
        <v>68.0</v>
      </c>
      <c r="B70" s="58">
        <v>3.3814266</v>
      </c>
      <c r="C70" s="60">
        <v>5.0E-4</v>
      </c>
      <c r="D70" s="58">
        <v>24.0796185</v>
      </c>
      <c r="E70" s="58">
        <v>0.015123</v>
      </c>
      <c r="F70" s="58">
        <v>18.09</v>
      </c>
      <c r="G70" s="36"/>
      <c r="H70" s="36"/>
      <c r="I70" s="36"/>
      <c r="J70" s="36"/>
      <c r="K70" s="36"/>
      <c r="L70" s="36"/>
      <c r="M70" s="2"/>
      <c r="N70" s="2"/>
      <c r="O70" s="2">
        <v>68.0</v>
      </c>
      <c r="P70" s="2">
        <v>3.383177</v>
      </c>
      <c r="Q70" s="55">
        <v>5.0E-4</v>
      </c>
      <c r="R70" s="2">
        <v>23.5385742</v>
      </c>
      <c r="S70" s="2">
        <v>0.015123</v>
      </c>
      <c r="T70" s="2">
        <v>13.2</v>
      </c>
    </row>
    <row r="71">
      <c r="A71" s="59">
        <v>69.0</v>
      </c>
      <c r="B71" s="58">
        <v>3.3835258</v>
      </c>
      <c r="C71" s="60">
        <v>5.0E-4</v>
      </c>
      <c r="D71" s="58">
        <v>24.075388</v>
      </c>
      <c r="E71" s="58">
        <v>0.015123</v>
      </c>
      <c r="F71" s="58">
        <v>18.09</v>
      </c>
      <c r="G71" s="36"/>
      <c r="H71" s="36"/>
      <c r="I71" s="36"/>
      <c r="J71" s="36"/>
      <c r="K71" s="36"/>
      <c r="L71" s="36"/>
      <c r="M71" s="2"/>
      <c r="N71" s="2"/>
      <c r="O71" s="2">
        <v>69.0</v>
      </c>
      <c r="P71" s="2">
        <v>3.3819017</v>
      </c>
      <c r="Q71" s="55">
        <v>5.0E-4</v>
      </c>
      <c r="R71" s="2">
        <v>23.5121937</v>
      </c>
      <c r="S71" s="2">
        <v>0.015123</v>
      </c>
      <c r="T71" s="2">
        <v>13.19</v>
      </c>
    </row>
    <row r="72">
      <c r="A72" s="59">
        <v>70.0</v>
      </c>
      <c r="B72" s="58">
        <v>3.3793707</v>
      </c>
      <c r="C72" s="60">
        <v>5.0E-4</v>
      </c>
      <c r="D72" s="58">
        <v>24.0333691</v>
      </c>
      <c r="E72" s="58">
        <v>0.015123</v>
      </c>
      <c r="F72" s="58">
        <v>18.08</v>
      </c>
      <c r="G72" s="36"/>
      <c r="H72" s="36"/>
      <c r="I72" s="36"/>
      <c r="J72" s="36"/>
      <c r="K72" s="36"/>
      <c r="L72" s="36"/>
      <c r="M72" s="2"/>
      <c r="N72" s="2"/>
      <c r="O72" s="2">
        <v>70.0</v>
      </c>
      <c r="P72" s="2">
        <v>3.3803792</v>
      </c>
      <c r="Q72" s="55">
        <v>5.0E-4</v>
      </c>
      <c r="R72" s="2">
        <v>23.4697208</v>
      </c>
      <c r="S72" s="2">
        <v>0.015123</v>
      </c>
      <c r="T72" s="2">
        <v>13.2</v>
      </c>
    </row>
    <row r="73">
      <c r="A73" s="59">
        <v>71.0</v>
      </c>
      <c r="B73" s="58">
        <v>3.3820603</v>
      </c>
      <c r="C73" s="60">
        <v>5.0E-4</v>
      </c>
      <c r="D73" s="58">
        <v>24.0267029</v>
      </c>
      <c r="E73" s="58">
        <v>0.015123</v>
      </c>
      <c r="F73" s="58">
        <v>18.08</v>
      </c>
      <c r="G73" s="36"/>
      <c r="H73" s="36"/>
      <c r="I73" s="36"/>
      <c r="J73" s="36"/>
      <c r="K73" s="36"/>
      <c r="L73" s="36"/>
      <c r="M73" s="2"/>
      <c r="N73" s="2"/>
      <c r="O73" s="2">
        <v>71.0</v>
      </c>
      <c r="P73" s="2">
        <v>3.3819892</v>
      </c>
      <c r="Q73" s="55">
        <v>5.0E-4</v>
      </c>
      <c r="R73" s="2">
        <v>23.4518929</v>
      </c>
      <c r="S73" s="2">
        <v>0.015123</v>
      </c>
      <c r="T73" s="2">
        <v>13.21</v>
      </c>
    </row>
    <row r="74">
      <c r="A74" s="59">
        <v>72.0</v>
      </c>
      <c r="B74" s="58">
        <v>3.3843646</v>
      </c>
      <c r="C74" s="60">
        <v>5.0E-4</v>
      </c>
      <c r="D74" s="58">
        <v>24.0905495</v>
      </c>
      <c r="E74" s="58">
        <v>0.015123</v>
      </c>
      <c r="F74" s="58">
        <v>18.08</v>
      </c>
      <c r="G74" s="36"/>
      <c r="H74" s="36"/>
      <c r="I74" s="36"/>
      <c r="J74" s="36"/>
      <c r="K74" s="36"/>
      <c r="L74" s="36"/>
      <c r="M74" s="2"/>
      <c r="N74" s="2"/>
      <c r="O74" s="2">
        <v>72.0</v>
      </c>
      <c r="P74" s="2">
        <v>3.3833666</v>
      </c>
      <c r="Q74" s="55">
        <v>5.0E-4</v>
      </c>
      <c r="R74" s="2">
        <v>23.4592152</v>
      </c>
      <c r="S74" s="2">
        <v>0.015123</v>
      </c>
      <c r="T74" s="2">
        <v>13.19</v>
      </c>
    </row>
    <row r="75">
      <c r="A75" s="59">
        <v>73.0</v>
      </c>
      <c r="B75" s="58">
        <v>3.3806119</v>
      </c>
      <c r="C75" s="60">
        <v>5.0E-4</v>
      </c>
      <c r="D75" s="58">
        <v>24.0116978</v>
      </c>
      <c r="E75" s="58">
        <v>0.015123</v>
      </c>
      <c r="F75" s="58">
        <v>18.08</v>
      </c>
      <c r="G75" s="36"/>
      <c r="H75" s="36"/>
      <c r="I75" s="36"/>
      <c r="J75" s="36"/>
      <c r="K75" s="36"/>
      <c r="L75" s="36"/>
      <c r="M75" s="2"/>
      <c r="N75" s="2"/>
      <c r="O75" s="2">
        <v>73.0</v>
      </c>
      <c r="P75" s="2">
        <v>3.3807182</v>
      </c>
      <c r="Q75" s="55">
        <v>5.0E-4</v>
      </c>
      <c r="R75" s="2">
        <v>23.4196529</v>
      </c>
      <c r="S75" s="2">
        <v>0.015123</v>
      </c>
      <c r="T75" s="2">
        <v>13.2</v>
      </c>
    </row>
    <row r="76">
      <c r="A76" s="59">
        <v>74.0</v>
      </c>
      <c r="B76" s="58">
        <v>3.3822196</v>
      </c>
      <c r="C76" s="60">
        <v>5.0E-4</v>
      </c>
      <c r="D76" s="58">
        <v>24.0411358</v>
      </c>
      <c r="E76" s="58">
        <v>0.015123</v>
      </c>
      <c r="F76" s="58">
        <v>18.09</v>
      </c>
      <c r="G76" s="36"/>
      <c r="H76" s="36"/>
      <c r="I76" s="36"/>
      <c r="J76" s="36"/>
      <c r="K76" s="36"/>
      <c r="L76" s="36"/>
      <c r="M76" s="2"/>
      <c r="N76" s="2"/>
      <c r="O76" s="2">
        <v>74.0</v>
      </c>
      <c r="P76" s="2">
        <v>3.3810799</v>
      </c>
      <c r="Q76" s="55">
        <v>5.0E-4</v>
      </c>
      <c r="R76" s="2">
        <v>23.4269562</v>
      </c>
      <c r="S76" s="2">
        <v>0.015123</v>
      </c>
      <c r="T76" s="2">
        <v>13.21</v>
      </c>
    </row>
    <row r="77">
      <c r="A77" s="59">
        <v>75.0</v>
      </c>
      <c r="B77" s="58">
        <v>3.3787775</v>
      </c>
      <c r="C77" s="60">
        <v>5.0E-4</v>
      </c>
      <c r="D77" s="58">
        <v>23.9433041</v>
      </c>
      <c r="E77" s="58">
        <v>0.015123</v>
      </c>
      <c r="F77" s="58">
        <v>18.08</v>
      </c>
      <c r="G77" s="36"/>
      <c r="H77" s="36"/>
      <c r="I77" s="36"/>
      <c r="J77" s="36"/>
      <c r="K77" s="36"/>
      <c r="L77" s="36"/>
      <c r="M77" s="2"/>
      <c r="N77" s="2"/>
      <c r="O77" s="2">
        <v>75.0</v>
      </c>
      <c r="P77" s="2">
        <v>3.3816357</v>
      </c>
      <c r="Q77" s="55">
        <v>5.0E-4</v>
      </c>
      <c r="R77" s="2">
        <v>23.4037781</v>
      </c>
      <c r="S77" s="2">
        <v>0.015123</v>
      </c>
      <c r="T77" s="2">
        <v>13.2</v>
      </c>
    </row>
    <row r="78">
      <c r="A78" s="59">
        <v>76.0</v>
      </c>
      <c r="B78" s="58">
        <v>3.3864589</v>
      </c>
      <c r="C78" s="60">
        <v>5.0E-4</v>
      </c>
      <c r="D78" s="58">
        <v>24.0340157</v>
      </c>
      <c r="E78" s="58">
        <v>0.015123</v>
      </c>
      <c r="F78" s="58">
        <v>18.07</v>
      </c>
      <c r="G78" s="36"/>
      <c r="H78" s="36"/>
      <c r="I78" s="36"/>
      <c r="J78" s="36"/>
      <c r="K78" s="36"/>
      <c r="L78" s="36"/>
      <c r="M78" s="2"/>
      <c r="N78" s="2"/>
      <c r="O78" s="2">
        <v>76.0</v>
      </c>
      <c r="P78" s="2">
        <v>3.3836665</v>
      </c>
      <c r="Q78" s="55">
        <v>5.0E-4</v>
      </c>
      <c r="R78" s="2">
        <v>23.4205093</v>
      </c>
      <c r="S78" s="2">
        <v>0.015123</v>
      </c>
      <c r="T78" s="2">
        <v>13.2</v>
      </c>
    </row>
    <row r="79">
      <c r="A79" s="59">
        <v>77.0</v>
      </c>
      <c r="B79" s="58">
        <v>3.3781672</v>
      </c>
      <c r="C79" s="60">
        <v>5.0E-4</v>
      </c>
      <c r="D79" s="58">
        <v>23.9252968</v>
      </c>
      <c r="E79" s="58">
        <v>0.015123</v>
      </c>
      <c r="F79" s="58">
        <v>18.09</v>
      </c>
      <c r="G79" s="36"/>
      <c r="H79" s="36"/>
      <c r="I79" s="36"/>
      <c r="J79" s="36"/>
      <c r="K79" s="36"/>
      <c r="L79" s="36"/>
      <c r="M79" s="2"/>
      <c r="N79" s="2"/>
      <c r="O79" s="2">
        <v>77.0</v>
      </c>
      <c r="P79" s="2">
        <v>3.3800113</v>
      </c>
      <c r="Q79" s="55">
        <v>5.0E-4</v>
      </c>
      <c r="R79" s="2">
        <v>23.3938713</v>
      </c>
      <c r="S79" s="2">
        <v>0.015123</v>
      </c>
      <c r="T79" s="2">
        <v>13.21</v>
      </c>
    </row>
    <row r="80">
      <c r="A80" s="59">
        <v>78.0</v>
      </c>
      <c r="B80" s="58">
        <v>3.3849037</v>
      </c>
      <c r="C80" s="60">
        <v>5.0E-4</v>
      </c>
      <c r="D80" s="58">
        <v>23.9905186</v>
      </c>
      <c r="E80" s="58">
        <v>0.015123</v>
      </c>
      <c r="F80" s="58">
        <v>18.1</v>
      </c>
      <c r="G80" s="36"/>
      <c r="H80" s="36"/>
      <c r="I80" s="36"/>
      <c r="J80" s="36"/>
      <c r="K80" s="36"/>
      <c r="L80" s="36"/>
      <c r="M80" s="2"/>
      <c r="N80" s="2"/>
      <c r="O80" s="2">
        <v>78.0</v>
      </c>
      <c r="P80" s="2">
        <v>3.3818188</v>
      </c>
      <c r="Q80" s="55">
        <v>5.0E-4</v>
      </c>
      <c r="R80" s="2">
        <v>23.3876858</v>
      </c>
      <c r="S80" s="2">
        <v>0.015123</v>
      </c>
      <c r="T80" s="2">
        <v>13.22</v>
      </c>
    </row>
    <row r="81">
      <c r="A81" s="59">
        <v>79.0</v>
      </c>
      <c r="B81" s="58">
        <v>3.3782339</v>
      </c>
      <c r="C81" s="60">
        <v>5.0E-4</v>
      </c>
      <c r="D81" s="58">
        <v>23.8586655</v>
      </c>
      <c r="E81" s="58">
        <v>0.015123</v>
      </c>
      <c r="F81" s="58">
        <v>18.09</v>
      </c>
      <c r="G81" s="36"/>
      <c r="H81" s="36"/>
      <c r="I81" s="36"/>
      <c r="J81" s="36"/>
      <c r="K81" s="36"/>
      <c r="L81" s="36"/>
      <c r="M81" s="2"/>
      <c r="N81" s="2"/>
      <c r="O81" s="2">
        <v>79.0</v>
      </c>
      <c r="P81" s="2">
        <v>3.382066</v>
      </c>
      <c r="Q81" s="55">
        <v>5.0E-4</v>
      </c>
      <c r="R81" s="2">
        <v>23.3532143</v>
      </c>
      <c r="S81" s="2">
        <v>0.015123</v>
      </c>
      <c r="T81" s="2">
        <v>13.21</v>
      </c>
    </row>
    <row r="82">
      <c r="A82" s="59">
        <v>80.0</v>
      </c>
      <c r="B82" s="58">
        <v>3.3865442</v>
      </c>
      <c r="C82" s="60">
        <v>5.0E-4</v>
      </c>
      <c r="D82" s="58">
        <v>23.9322147</v>
      </c>
      <c r="E82" s="58">
        <v>0.015123</v>
      </c>
      <c r="F82" s="58">
        <v>18.1</v>
      </c>
      <c r="G82" s="36"/>
      <c r="H82" s="36"/>
      <c r="I82" s="36"/>
      <c r="J82" s="36"/>
      <c r="K82" s="36"/>
      <c r="L82" s="36"/>
      <c r="M82" s="2"/>
      <c r="N82" s="2"/>
      <c r="O82" s="2">
        <v>80.0</v>
      </c>
      <c r="P82" s="2">
        <v>3.3834176</v>
      </c>
      <c r="Q82" s="55">
        <v>5.0E-4</v>
      </c>
      <c r="R82" s="2">
        <v>23.3558254</v>
      </c>
      <c r="S82" s="2">
        <v>0.015123</v>
      </c>
      <c r="T82" s="2">
        <v>13.21</v>
      </c>
    </row>
    <row r="83">
      <c r="A83" s="59">
        <v>81.0</v>
      </c>
      <c r="B83" s="58">
        <v>3.377409</v>
      </c>
      <c r="C83" s="60">
        <v>5.0E-4</v>
      </c>
      <c r="D83" s="58">
        <v>23.8204441</v>
      </c>
      <c r="E83" s="58">
        <v>0.015123</v>
      </c>
      <c r="F83" s="58">
        <v>18.09</v>
      </c>
      <c r="G83" s="36"/>
      <c r="H83" s="36"/>
      <c r="I83" s="36"/>
      <c r="J83" s="36"/>
      <c r="K83" s="36"/>
      <c r="L83" s="36"/>
      <c r="M83" s="2"/>
      <c r="N83" s="2"/>
      <c r="O83" s="2">
        <v>81.0</v>
      </c>
      <c r="P83" s="2">
        <v>3.3798223</v>
      </c>
      <c r="Q83" s="55">
        <v>5.0E-4</v>
      </c>
      <c r="R83" s="2">
        <v>23.3032532</v>
      </c>
      <c r="S83" s="2">
        <v>0.015123</v>
      </c>
      <c r="T83" s="2">
        <v>13.21</v>
      </c>
    </row>
    <row r="84">
      <c r="A84" s="59">
        <v>82.0</v>
      </c>
      <c r="B84" s="58">
        <v>3.3852911</v>
      </c>
      <c r="C84" s="60">
        <v>5.0E-4</v>
      </c>
      <c r="D84" s="58">
        <v>23.9035301</v>
      </c>
      <c r="E84" s="58">
        <v>0.015123</v>
      </c>
      <c r="F84" s="58">
        <v>18.08</v>
      </c>
      <c r="G84" s="36"/>
      <c r="H84" s="36"/>
      <c r="I84" s="36"/>
      <c r="J84" s="36"/>
      <c r="K84" s="36"/>
      <c r="L84" s="36"/>
      <c r="M84" s="2"/>
      <c r="N84" s="2"/>
      <c r="O84" s="2">
        <v>82.0</v>
      </c>
      <c r="P84" s="2">
        <v>3.3822598</v>
      </c>
      <c r="Q84" s="55">
        <v>5.0E-4</v>
      </c>
      <c r="R84" s="2">
        <v>23.2958622</v>
      </c>
      <c r="S84" s="2">
        <v>0.015123</v>
      </c>
      <c r="T84" s="2">
        <v>13.22</v>
      </c>
    </row>
    <row r="85">
      <c r="A85" s="59">
        <v>83.0</v>
      </c>
      <c r="B85" s="58">
        <v>3.3802657</v>
      </c>
      <c r="C85" s="60">
        <v>5.0E-4</v>
      </c>
      <c r="D85" s="58">
        <v>23.8143177</v>
      </c>
      <c r="E85" s="58">
        <v>0.015123</v>
      </c>
      <c r="F85" s="58">
        <v>18.1</v>
      </c>
      <c r="G85" s="36"/>
      <c r="H85" s="36"/>
      <c r="I85" s="36"/>
      <c r="J85" s="36"/>
      <c r="K85" s="36"/>
      <c r="L85" s="36"/>
      <c r="M85" s="2"/>
      <c r="N85" s="2"/>
      <c r="O85" s="2">
        <v>83.0</v>
      </c>
      <c r="P85" s="2">
        <v>3.3821411</v>
      </c>
      <c r="Q85" s="55">
        <v>5.0E-4</v>
      </c>
      <c r="R85" s="2">
        <v>23.2909813</v>
      </c>
      <c r="S85" s="2">
        <v>0.015123</v>
      </c>
      <c r="T85" s="2">
        <v>13.22</v>
      </c>
    </row>
    <row r="86">
      <c r="A86" s="59">
        <v>84.0</v>
      </c>
      <c r="B86" s="58">
        <v>3.384542</v>
      </c>
      <c r="C86" s="60">
        <v>5.0E-4</v>
      </c>
      <c r="D86" s="58">
        <v>23.8521557</v>
      </c>
      <c r="E86" s="58">
        <v>0.015123</v>
      </c>
      <c r="F86" s="58">
        <v>18.1</v>
      </c>
      <c r="G86" s="36"/>
      <c r="H86" s="36"/>
      <c r="I86" s="36"/>
      <c r="J86" s="36"/>
      <c r="K86" s="36"/>
      <c r="L86" s="36"/>
      <c r="M86" s="2"/>
      <c r="N86" s="2"/>
      <c r="O86" s="2">
        <v>84.0</v>
      </c>
      <c r="P86" s="2">
        <v>3.3822982</v>
      </c>
      <c r="Q86" s="55">
        <v>5.0E-4</v>
      </c>
      <c r="R86" s="2">
        <v>23.2801762</v>
      </c>
      <c r="S86" s="2">
        <v>0.015123</v>
      </c>
      <c r="T86" s="2">
        <v>13.22</v>
      </c>
    </row>
    <row r="87">
      <c r="A87" s="59">
        <v>85.0</v>
      </c>
      <c r="B87" s="58">
        <v>3.3782916</v>
      </c>
      <c r="C87" s="60">
        <v>5.0E-4</v>
      </c>
      <c r="D87" s="58">
        <v>23.7714024</v>
      </c>
      <c r="E87" s="58">
        <v>0.015123</v>
      </c>
      <c r="F87" s="58">
        <v>18.09</v>
      </c>
      <c r="G87" s="36"/>
      <c r="H87" s="36"/>
      <c r="I87" s="36"/>
      <c r="J87" s="36"/>
      <c r="K87" s="36"/>
      <c r="L87" s="36"/>
      <c r="M87" s="2"/>
      <c r="N87" s="2"/>
      <c r="O87" s="2">
        <v>85.0</v>
      </c>
      <c r="P87" s="2">
        <v>3.3801775</v>
      </c>
      <c r="Q87" s="55">
        <v>5.0E-4</v>
      </c>
      <c r="R87" s="2">
        <v>23.2656307</v>
      </c>
      <c r="S87" s="2">
        <v>0.015123</v>
      </c>
      <c r="T87" s="2">
        <v>13.2</v>
      </c>
    </row>
    <row r="88">
      <c r="A88" s="59">
        <v>86.0</v>
      </c>
      <c r="B88" s="58">
        <v>3.3835547</v>
      </c>
      <c r="C88" s="60">
        <v>5.0E-4</v>
      </c>
      <c r="D88" s="58">
        <v>23.8173409</v>
      </c>
      <c r="E88" s="58">
        <v>0.015123</v>
      </c>
      <c r="F88" s="58">
        <v>18.09</v>
      </c>
      <c r="G88" s="36"/>
      <c r="H88" s="36"/>
      <c r="I88" s="36"/>
      <c r="J88" s="36"/>
      <c r="K88" s="36"/>
      <c r="L88" s="36"/>
      <c r="M88" s="2"/>
      <c r="N88" s="2"/>
      <c r="O88" s="2">
        <v>86.0</v>
      </c>
      <c r="P88" s="2">
        <v>3.3817487</v>
      </c>
      <c r="Q88" s="55">
        <v>5.0E-4</v>
      </c>
      <c r="R88" s="2">
        <v>23.2755203</v>
      </c>
      <c r="S88" s="2">
        <v>0.015123</v>
      </c>
      <c r="T88" s="2">
        <v>13.21</v>
      </c>
    </row>
    <row r="89">
      <c r="A89" s="59">
        <v>87.0</v>
      </c>
      <c r="B89" s="58">
        <v>3.383112</v>
      </c>
      <c r="C89" s="60">
        <v>5.0E-4</v>
      </c>
      <c r="D89" s="58">
        <v>23.842598</v>
      </c>
      <c r="E89" s="58">
        <v>0.015123</v>
      </c>
      <c r="F89" s="58">
        <v>18.09</v>
      </c>
      <c r="G89" s="36"/>
      <c r="H89" s="36"/>
      <c r="I89" s="36"/>
      <c r="J89" s="36"/>
      <c r="K89" s="36"/>
      <c r="L89" s="36"/>
      <c r="M89" s="2"/>
      <c r="N89" s="2"/>
      <c r="O89" s="2">
        <v>87.0</v>
      </c>
      <c r="P89" s="2">
        <v>3.3835454</v>
      </c>
      <c r="Q89" s="55">
        <v>5.0E-4</v>
      </c>
      <c r="R89" s="2">
        <v>23.2724686</v>
      </c>
      <c r="S89" s="2">
        <v>0.015123</v>
      </c>
      <c r="T89" s="2">
        <v>13.2</v>
      </c>
    </row>
    <row r="90">
      <c r="A90" s="59">
        <v>88.0</v>
      </c>
      <c r="B90" s="58">
        <v>3.3818588</v>
      </c>
      <c r="C90" s="60">
        <v>5.0E-4</v>
      </c>
      <c r="D90" s="58">
        <v>23.7870464</v>
      </c>
      <c r="E90" s="58">
        <v>0.015123</v>
      </c>
      <c r="F90" s="58">
        <v>18.1</v>
      </c>
      <c r="G90" s="36"/>
      <c r="H90" s="36"/>
      <c r="I90" s="36"/>
      <c r="J90" s="36"/>
      <c r="K90" s="36"/>
      <c r="L90" s="36"/>
      <c r="M90" s="2"/>
      <c r="N90" s="2"/>
      <c r="O90" s="2">
        <v>88.0</v>
      </c>
      <c r="P90" s="2">
        <v>3.3812175</v>
      </c>
      <c r="Q90" s="55">
        <v>5.0E-4</v>
      </c>
      <c r="R90" s="2">
        <v>23.2260399</v>
      </c>
      <c r="S90" s="2">
        <v>0.015123</v>
      </c>
      <c r="T90" s="2">
        <v>13.21</v>
      </c>
    </row>
    <row r="91">
      <c r="A91" s="59">
        <v>89.0</v>
      </c>
      <c r="B91" s="58">
        <v>3.3809786</v>
      </c>
      <c r="C91" s="60">
        <v>5.0E-4</v>
      </c>
      <c r="D91" s="58">
        <v>23.7856083</v>
      </c>
      <c r="E91" s="58">
        <v>0.015123</v>
      </c>
      <c r="F91" s="58">
        <v>18.1</v>
      </c>
      <c r="G91" s="36"/>
      <c r="H91" s="36"/>
      <c r="I91" s="36"/>
      <c r="J91" s="36"/>
      <c r="K91" s="36"/>
      <c r="L91" s="36"/>
      <c r="M91" s="2"/>
      <c r="N91" s="2"/>
      <c r="O91" s="2">
        <v>89.0</v>
      </c>
      <c r="P91" s="2">
        <v>3.3808265</v>
      </c>
      <c r="Q91" s="55">
        <v>5.0E-4</v>
      </c>
      <c r="R91" s="2">
        <v>23.20434</v>
      </c>
      <c r="S91" s="2">
        <v>0.015123</v>
      </c>
      <c r="T91" s="2">
        <v>13.23</v>
      </c>
    </row>
    <row r="92">
      <c r="A92" s="59">
        <v>90.0</v>
      </c>
      <c r="B92" s="58">
        <v>3.3800712</v>
      </c>
      <c r="C92" s="60">
        <v>5.0E-4</v>
      </c>
      <c r="D92" s="58">
        <v>23.7498569</v>
      </c>
      <c r="E92" s="58">
        <v>0.015123</v>
      </c>
      <c r="F92" s="58">
        <v>18.09</v>
      </c>
      <c r="G92" s="36"/>
      <c r="H92" s="36"/>
      <c r="I92" s="36"/>
      <c r="J92" s="36"/>
      <c r="K92" s="36"/>
      <c r="L92" s="36"/>
      <c r="M92" s="2"/>
      <c r="N92" s="2"/>
      <c r="O92" s="2">
        <v>90.0</v>
      </c>
      <c r="P92" s="2">
        <v>3.3821552</v>
      </c>
      <c r="Q92" s="55">
        <v>5.0E-4</v>
      </c>
      <c r="R92" s="2">
        <v>23.1798706</v>
      </c>
      <c r="S92" s="2">
        <v>0.015123</v>
      </c>
      <c r="T92" s="2">
        <v>13.22</v>
      </c>
    </row>
    <row r="93">
      <c r="A93" s="59">
        <v>91.0</v>
      </c>
      <c r="B93" s="58">
        <v>3.3859398</v>
      </c>
      <c r="C93" s="60">
        <v>5.0E-4</v>
      </c>
      <c r="D93" s="58">
        <v>23.8080826</v>
      </c>
      <c r="E93" s="58">
        <v>0.015123</v>
      </c>
      <c r="F93" s="58">
        <v>18.09</v>
      </c>
      <c r="G93" s="36"/>
      <c r="H93" s="36"/>
      <c r="I93" s="36"/>
      <c r="J93" s="36"/>
      <c r="K93" s="36"/>
      <c r="L93" s="36"/>
      <c r="M93" s="2"/>
      <c r="N93" s="2"/>
      <c r="O93" s="2">
        <v>91.0</v>
      </c>
      <c r="P93" s="2">
        <v>3.3833125</v>
      </c>
      <c r="Q93" s="55">
        <v>5.0E-4</v>
      </c>
      <c r="R93" s="2">
        <v>23.1987095</v>
      </c>
      <c r="S93" s="2">
        <v>0.015123</v>
      </c>
      <c r="T93" s="2">
        <v>13.2</v>
      </c>
    </row>
    <row r="94">
      <c r="A94" s="59">
        <v>92.0</v>
      </c>
      <c r="B94" s="58">
        <v>3.3791759</v>
      </c>
      <c r="C94" s="60">
        <v>5.0E-4</v>
      </c>
      <c r="D94" s="58">
        <v>23.7275295</v>
      </c>
      <c r="E94" s="58">
        <v>0.015123</v>
      </c>
      <c r="F94" s="58">
        <v>18.1</v>
      </c>
      <c r="G94" s="36"/>
      <c r="H94" s="36"/>
      <c r="I94" s="36"/>
      <c r="J94" s="36"/>
      <c r="K94" s="36"/>
      <c r="L94" s="36"/>
      <c r="M94" s="2"/>
      <c r="N94" s="2"/>
      <c r="O94" s="2">
        <v>92.0</v>
      </c>
      <c r="P94" s="2">
        <v>3.3801491</v>
      </c>
      <c r="Q94" s="55">
        <v>5.0E-4</v>
      </c>
      <c r="R94" s="2">
        <v>23.1657391</v>
      </c>
      <c r="S94" s="2">
        <v>0.015123</v>
      </c>
      <c r="T94" s="2">
        <v>13.22</v>
      </c>
    </row>
    <row r="95">
      <c r="A95" s="59">
        <v>93.0</v>
      </c>
      <c r="B95" s="58">
        <v>3.3836057</v>
      </c>
      <c r="C95" s="60">
        <v>5.0E-4</v>
      </c>
      <c r="D95" s="58">
        <v>23.747118</v>
      </c>
      <c r="E95" s="58">
        <v>0.015123</v>
      </c>
      <c r="F95" s="58">
        <v>18.1</v>
      </c>
      <c r="G95" s="36"/>
      <c r="H95" s="36"/>
      <c r="I95" s="36"/>
      <c r="J95" s="36"/>
      <c r="K95" s="36"/>
      <c r="L95" s="36"/>
      <c r="M95" s="2"/>
      <c r="N95" s="2"/>
      <c r="O95" s="2">
        <v>93.0</v>
      </c>
      <c r="P95" s="2">
        <v>3.3816845</v>
      </c>
      <c r="Q95" s="55">
        <v>5.0E-4</v>
      </c>
      <c r="R95" s="2">
        <v>23.1747627</v>
      </c>
      <c r="S95" s="2">
        <v>0.015123</v>
      </c>
      <c r="T95" s="2">
        <v>13.22</v>
      </c>
    </row>
    <row r="96">
      <c r="A96" s="59">
        <v>94.0</v>
      </c>
      <c r="B96" s="58">
        <v>3.3783774</v>
      </c>
      <c r="C96" s="60">
        <v>5.0E-4</v>
      </c>
      <c r="D96" s="58">
        <v>23.6410503</v>
      </c>
      <c r="E96" s="58">
        <v>0.015123</v>
      </c>
      <c r="F96" s="58">
        <v>18.09</v>
      </c>
      <c r="G96" s="36"/>
      <c r="H96" s="36"/>
      <c r="I96" s="36"/>
      <c r="J96" s="36"/>
      <c r="K96" s="36"/>
      <c r="L96" s="36"/>
      <c r="M96" s="2"/>
      <c r="N96" s="2"/>
      <c r="O96" s="2">
        <v>94.0</v>
      </c>
      <c r="P96" s="2">
        <v>3.3816319</v>
      </c>
      <c r="Q96" s="55">
        <v>5.0E-4</v>
      </c>
      <c r="R96" s="2">
        <v>23.1525936</v>
      </c>
      <c r="S96" s="2">
        <v>0.015123</v>
      </c>
      <c r="T96" s="2">
        <v>13.23</v>
      </c>
    </row>
    <row r="97">
      <c r="A97" s="59">
        <v>95.0</v>
      </c>
      <c r="B97" s="58">
        <v>3.3863573</v>
      </c>
      <c r="C97" s="60">
        <v>5.0E-4</v>
      </c>
      <c r="D97" s="58">
        <v>23.7157993</v>
      </c>
      <c r="E97" s="58">
        <v>0.015123</v>
      </c>
      <c r="F97" s="58">
        <v>18.1</v>
      </c>
      <c r="G97" s="36"/>
      <c r="H97" s="36"/>
      <c r="I97" s="36"/>
      <c r="J97" s="36"/>
      <c r="K97" s="36"/>
      <c r="L97" s="36"/>
      <c r="M97" s="2"/>
      <c r="N97" s="2"/>
      <c r="O97" s="2">
        <v>95.0</v>
      </c>
      <c r="P97" s="2">
        <v>3.3837109</v>
      </c>
      <c r="Q97" s="55">
        <v>5.0E-4</v>
      </c>
      <c r="R97" s="2">
        <v>23.1550312</v>
      </c>
      <c r="S97" s="2">
        <v>0.015123</v>
      </c>
      <c r="T97" s="2">
        <v>13.22</v>
      </c>
    </row>
    <row r="98">
      <c r="A98" s="59">
        <v>96.0</v>
      </c>
      <c r="B98" s="58">
        <v>3.3775234</v>
      </c>
      <c r="C98" s="60">
        <v>5.0E-4</v>
      </c>
      <c r="D98" s="58">
        <v>23.6070747</v>
      </c>
      <c r="E98" s="58">
        <v>0.015123</v>
      </c>
      <c r="F98" s="58">
        <v>18.11</v>
      </c>
      <c r="G98" s="36"/>
      <c r="H98" s="36"/>
      <c r="I98" s="36"/>
      <c r="J98" s="36"/>
      <c r="K98" s="36"/>
      <c r="L98" s="36"/>
      <c r="M98" s="2"/>
      <c r="N98" s="2"/>
      <c r="O98" s="2">
        <v>96.0</v>
      </c>
      <c r="P98" s="2">
        <v>3.3797944</v>
      </c>
      <c r="Q98" s="55">
        <v>5.0E-4</v>
      </c>
      <c r="R98" s="2">
        <v>23.0836964</v>
      </c>
      <c r="S98" s="2">
        <v>0.015123</v>
      </c>
      <c r="T98" s="2">
        <v>13.24</v>
      </c>
    </row>
    <row r="99">
      <c r="A99" s="59">
        <v>97.0</v>
      </c>
      <c r="B99" s="58">
        <v>3.3853111</v>
      </c>
      <c r="C99" s="60">
        <v>5.0E-4</v>
      </c>
      <c r="D99" s="58">
        <v>23.6834965</v>
      </c>
      <c r="E99" s="58">
        <v>0.015123</v>
      </c>
      <c r="F99" s="58">
        <v>18.1</v>
      </c>
      <c r="G99" s="36"/>
      <c r="H99" s="36"/>
      <c r="I99" s="36"/>
      <c r="J99" s="36"/>
      <c r="K99" s="36"/>
      <c r="L99" s="36"/>
      <c r="M99" s="2"/>
      <c r="N99" s="2"/>
      <c r="O99" s="2">
        <v>97.0</v>
      </c>
      <c r="P99" s="2">
        <v>3.3824139</v>
      </c>
      <c r="Q99" s="55">
        <v>5.0E-4</v>
      </c>
      <c r="R99" s="2">
        <v>23.0955334</v>
      </c>
      <c r="S99" s="2">
        <v>0.015123</v>
      </c>
      <c r="T99" s="2">
        <v>13.22</v>
      </c>
    </row>
    <row r="100">
      <c r="A100" s="59">
        <v>98.0</v>
      </c>
      <c r="B100" s="58">
        <v>3.3793373</v>
      </c>
      <c r="C100" s="60">
        <v>5.0E-4</v>
      </c>
      <c r="D100" s="58">
        <v>23.57971</v>
      </c>
      <c r="E100" s="58">
        <v>0.015123</v>
      </c>
      <c r="F100" s="58">
        <v>18.09</v>
      </c>
      <c r="G100" s="36"/>
      <c r="H100" s="36"/>
      <c r="I100" s="36"/>
      <c r="J100" s="36"/>
      <c r="K100" s="36"/>
      <c r="L100" s="36"/>
      <c r="M100" s="2"/>
      <c r="N100" s="2"/>
      <c r="O100" s="2">
        <v>98.0</v>
      </c>
      <c r="P100" s="2">
        <v>3.3820531</v>
      </c>
      <c r="Q100" s="55">
        <v>5.0E-4</v>
      </c>
      <c r="R100" s="2">
        <v>23.0882378</v>
      </c>
      <c r="S100" s="2">
        <v>0.015123</v>
      </c>
      <c r="T100" s="2">
        <v>13.22</v>
      </c>
    </row>
    <row r="101">
      <c r="A101" s="59">
        <v>99.0</v>
      </c>
      <c r="B101" s="58">
        <v>3.3855505</v>
      </c>
      <c r="C101" s="60">
        <v>5.0E-4</v>
      </c>
      <c r="D101" s="58">
        <v>23.6265812</v>
      </c>
      <c r="E101" s="58">
        <v>0.015123</v>
      </c>
      <c r="F101" s="58">
        <v>18.09</v>
      </c>
      <c r="G101" s="36"/>
      <c r="H101" s="36"/>
      <c r="I101" s="36"/>
      <c r="J101" s="36"/>
      <c r="K101" s="36"/>
      <c r="L101" s="36"/>
      <c r="M101" s="2"/>
      <c r="N101" s="2"/>
      <c r="O101" s="2">
        <v>99.0</v>
      </c>
      <c r="P101" s="2">
        <v>3.3825014</v>
      </c>
      <c r="Q101" s="55">
        <v>5.0E-4</v>
      </c>
      <c r="R101" s="2">
        <v>23.0804768</v>
      </c>
      <c r="S101" s="2">
        <v>0.015123</v>
      </c>
      <c r="T101" s="2">
        <v>13.23</v>
      </c>
    </row>
    <row r="102">
      <c r="A102" s="59">
        <v>100.0</v>
      </c>
      <c r="B102" s="58">
        <v>3.3774831</v>
      </c>
      <c r="C102" s="60">
        <v>5.0E-4</v>
      </c>
      <c r="D102" s="58">
        <v>23.5412464</v>
      </c>
      <c r="E102" s="58">
        <v>0.015123</v>
      </c>
      <c r="F102" s="58">
        <v>18.11</v>
      </c>
      <c r="G102" s="36"/>
      <c r="H102" s="36"/>
      <c r="I102" s="36"/>
      <c r="J102" s="36"/>
      <c r="K102" s="36"/>
      <c r="L102" s="36"/>
      <c r="M102" s="2"/>
      <c r="N102" s="2"/>
      <c r="O102" s="2">
        <v>100.0</v>
      </c>
      <c r="P102" s="2">
        <v>3.3799267</v>
      </c>
      <c r="Q102" s="55">
        <v>5.0E-4</v>
      </c>
      <c r="R102" s="2">
        <v>23.0584335</v>
      </c>
      <c r="S102" s="2">
        <v>0.015123</v>
      </c>
      <c r="T102" s="2">
        <v>13.23</v>
      </c>
    </row>
    <row r="103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</row>
    <row r="104">
      <c r="A104" s="2" t="s">
        <v>144</v>
      </c>
      <c r="B104" s="36">
        <f>AVERAGE(B3:B102)</f>
        <v>3.38192682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2"/>
      <c r="N104" s="2"/>
      <c r="O104" s="2" t="s">
        <v>144</v>
      </c>
      <c r="P104" s="45">
        <f>AVERAGE(P3:P102)</f>
        <v>3.381785445</v>
      </c>
    </row>
    <row r="105">
      <c r="A105" s="2" t="s">
        <v>145</v>
      </c>
      <c r="B105" s="36">
        <f>STDEV(B3:B102)</f>
        <v>0.003013017354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2"/>
      <c r="N105" s="2"/>
      <c r="O105" s="2" t="s">
        <v>145</v>
      </c>
      <c r="P105" s="45">
        <f>STDEV(P3:P102)</f>
        <v>0.001192109646</v>
      </c>
    </row>
    <row r="106">
      <c r="A106" s="2" t="s">
        <v>146</v>
      </c>
      <c r="B106" s="36">
        <f>B105/10</f>
        <v>0.0003013017354</v>
      </c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2"/>
      <c r="N106" s="2"/>
      <c r="O106" s="2" t="s">
        <v>146</v>
      </c>
      <c r="P106" s="45">
        <f>P105/10</f>
        <v>0.0001192109646</v>
      </c>
    </row>
    <row r="107"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</row>
    <row r="108">
      <c r="A108" s="2" t="s">
        <v>147</v>
      </c>
      <c r="B108" s="36"/>
      <c r="C108" s="36">
        <f>2850*(1-0.000014*7)</f>
        <v>2849.7207</v>
      </c>
      <c r="D108" s="36"/>
      <c r="E108" s="36"/>
      <c r="F108" s="36"/>
      <c r="G108" s="36"/>
      <c r="H108" s="36"/>
      <c r="I108" s="36"/>
      <c r="J108" s="36"/>
      <c r="K108" s="36"/>
      <c r="L108" s="36"/>
      <c r="M108" s="2"/>
      <c r="N108" s="2"/>
      <c r="O108" s="2" t="s">
        <v>155</v>
      </c>
      <c r="Q108" s="45">
        <f>(2850+80.1/2)/1000*(2*pi()/P104)^2</f>
        <v>9.976380203</v>
      </c>
      <c r="R108" s="2" t="s">
        <v>130</v>
      </c>
    </row>
    <row r="109">
      <c r="A109" s="2" t="s">
        <v>148</v>
      </c>
      <c r="B109" s="56"/>
      <c r="C109" s="36">
        <v>80.1</v>
      </c>
      <c r="D109" s="56"/>
      <c r="E109" s="56"/>
      <c r="F109" s="56"/>
      <c r="G109" s="56"/>
      <c r="H109" s="56"/>
      <c r="I109" s="56"/>
      <c r="J109" s="56"/>
      <c r="K109" s="56"/>
      <c r="L109" s="56"/>
    </row>
    <row r="110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2"/>
      <c r="N110" s="2"/>
      <c r="O110" s="2" t="s">
        <v>156</v>
      </c>
    </row>
    <row r="111">
      <c r="A111" s="2" t="s">
        <v>149</v>
      </c>
      <c r="B111" s="36"/>
      <c r="C111" s="36">
        <f>(C108+C109/2)*(2*pi()/B104)^2/1000</f>
        <v>9.974582078</v>
      </c>
      <c r="D111" s="36" t="s">
        <v>130</v>
      </c>
      <c r="E111" s="36"/>
      <c r="F111" s="36"/>
      <c r="G111" s="36"/>
      <c r="H111" s="36"/>
      <c r="I111" s="36"/>
      <c r="J111" s="36"/>
      <c r="K111" s="36"/>
      <c r="L111" s="36"/>
      <c r="M111" s="2"/>
      <c r="N111" s="2"/>
      <c r="O111" s="33" t="s">
        <v>151</v>
      </c>
    </row>
    <row r="112"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9.975348438</v>
      </c>
      <c r="E113" s="36" t="s">
        <v>130</v>
      </c>
      <c r="F113" s="36"/>
      <c r="G113" s="36"/>
      <c r="H113" s="36"/>
      <c r="I113" s="36"/>
      <c r="J113" s="36"/>
      <c r="K113" s="36"/>
      <c r="L113" s="36"/>
      <c r="M113" s="2"/>
      <c r="N113" s="2"/>
      <c r="O113" s="33" t="s">
        <v>153</v>
      </c>
    </row>
    <row r="114">
      <c r="A114" s="33" t="s">
        <v>151</v>
      </c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</row>
    <row r="115">
      <c r="A115" s="62" t="s">
        <v>152</v>
      </c>
      <c r="B115" s="62"/>
      <c r="C115" s="63">
        <v>9.8105</v>
      </c>
      <c r="D115" s="56"/>
      <c r="E115" s="56"/>
      <c r="F115" s="56"/>
      <c r="G115" s="56"/>
      <c r="H115" s="56"/>
      <c r="I115" s="56"/>
      <c r="J115" s="56"/>
      <c r="K115" s="56"/>
      <c r="L115" s="56"/>
    </row>
    <row r="116">
      <c r="A116" s="64" t="s">
        <v>153</v>
      </c>
      <c r="B116" s="62"/>
      <c r="C116" s="62"/>
      <c r="D116" s="56"/>
      <c r="E116" s="56"/>
      <c r="F116" s="56"/>
      <c r="G116" s="56"/>
      <c r="H116" s="56"/>
      <c r="I116" s="56"/>
      <c r="J116" s="56"/>
      <c r="K116" s="56"/>
      <c r="L116" s="56"/>
    </row>
    <row r="117">
      <c r="A117" s="62" t="s">
        <v>154</v>
      </c>
      <c r="B117" s="62"/>
      <c r="C117" s="65">
        <f>(C111-C115)/9.8*1000</f>
        <v>16.74306915</v>
      </c>
      <c r="D117" s="56"/>
      <c r="E117" s="56"/>
      <c r="F117" s="56"/>
      <c r="G117" s="56"/>
      <c r="H117" s="56"/>
      <c r="I117" s="56"/>
      <c r="J117" s="56"/>
      <c r="K117" s="56"/>
      <c r="L117" s="56"/>
    </row>
    <row r="118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</row>
    <row r="119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</row>
    <row r="120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</row>
    <row r="121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</row>
    <row r="12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</row>
    <row r="123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</row>
    <row r="124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</row>
    <row r="12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</row>
    <row r="126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</row>
    <row r="127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</row>
    <row r="128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</row>
    <row r="129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</row>
    <row r="130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</row>
    <row r="13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</row>
    <row r="13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</row>
    <row r="133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</row>
    <row r="134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</row>
    <row r="13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</row>
    <row r="136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</row>
    <row r="137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</row>
    <row r="138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</row>
    <row r="139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</row>
    <row r="140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</row>
    <row r="14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</row>
    <row r="14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</row>
    <row r="143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</row>
    <row r="144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</row>
    <row r="14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</row>
    <row r="146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</row>
    <row r="147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</row>
    <row r="148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</row>
    <row r="149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</row>
    <row r="150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</row>
    <row r="15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</row>
    <row r="15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</row>
    <row r="153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</row>
    <row r="154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</row>
    <row r="15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</row>
    <row r="156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</row>
    <row r="157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</row>
    <row r="158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</row>
    <row r="159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</row>
    <row r="160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</row>
    <row r="16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</row>
    <row r="16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</row>
    <row r="163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</row>
    <row r="164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</row>
    <row r="16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</row>
    <row r="166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</row>
    <row r="167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</row>
    <row r="168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</row>
    <row r="169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</row>
    <row r="170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</row>
    <row r="17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</row>
    <row r="17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</row>
    <row r="173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</row>
    <row r="174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</row>
    <row r="1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</row>
    <row r="176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</row>
    <row r="177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</row>
    <row r="178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</row>
    <row r="179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</row>
    <row r="180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</row>
    <row r="18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</row>
    <row r="18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</row>
    <row r="183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</row>
    <row r="184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</row>
    <row r="18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</row>
    <row r="186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</row>
    <row r="187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</row>
    <row r="188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</row>
    <row r="189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</row>
    <row r="190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</row>
    <row r="19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</row>
    <row r="19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</row>
    <row r="193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</row>
    <row r="194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</row>
    <row r="19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</row>
    <row r="196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</row>
    <row r="197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</row>
    <row r="198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</row>
    <row r="199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</row>
    <row r="200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</row>
    <row r="20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</row>
    <row r="20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</row>
    <row r="203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</row>
    <row r="204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</row>
    <row r="20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</row>
    <row r="206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</row>
    <row r="207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</row>
    <row r="208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</row>
    <row r="209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</row>
    <row r="210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</row>
    <row r="21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</row>
    <row r="21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</row>
    <row r="213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</row>
    <row r="214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</row>
    <row r="21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</row>
    <row r="216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</row>
    <row r="217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</row>
    <row r="218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</row>
    <row r="219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</row>
    <row r="220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</row>
    <row r="22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</row>
    <row r="22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</row>
    <row r="223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</row>
    <row r="224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</row>
    <row r="22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</row>
    <row r="226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</row>
    <row r="227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</row>
    <row r="228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</row>
    <row r="229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</row>
    <row r="230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</row>
    <row r="23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</row>
    <row r="23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</row>
    <row r="233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</row>
    <row r="234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</row>
    <row r="23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</row>
    <row r="236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</row>
    <row r="237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</row>
    <row r="238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</row>
    <row r="239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</row>
    <row r="240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</row>
    <row r="24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</row>
    <row r="242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</row>
    <row r="243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</row>
    <row r="244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</row>
    <row r="24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</row>
    <row r="246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</row>
    <row r="247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</row>
    <row r="248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</row>
    <row r="249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</row>
    <row r="250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</row>
    <row r="251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</row>
    <row r="252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</row>
    <row r="253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</row>
    <row r="254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</row>
    <row r="25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</row>
    <row r="256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</row>
    <row r="257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</row>
    <row r="258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</row>
    <row r="259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</row>
    <row r="260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</row>
    <row r="261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</row>
    <row r="262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</row>
    <row r="263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</row>
    <row r="264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</row>
    <row r="26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</row>
    <row r="266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</row>
    <row r="267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</row>
    <row r="268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</row>
    <row r="269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</row>
    <row r="270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</row>
    <row r="271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</row>
    <row r="272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</row>
    <row r="273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</row>
    <row r="274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</row>
    <row r="27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</row>
    <row r="276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</row>
    <row r="277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</row>
    <row r="278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</row>
    <row r="279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</row>
    <row r="280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</row>
    <row r="281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</row>
    <row r="282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</row>
    <row r="283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</row>
    <row r="284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</row>
    <row r="28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</row>
    <row r="286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</row>
    <row r="287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</row>
    <row r="288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</row>
    <row r="289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</row>
    <row r="290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</row>
    <row r="291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</row>
    <row r="292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</row>
    <row r="293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</row>
    <row r="294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</row>
    <row r="29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</row>
    <row r="296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</row>
    <row r="297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</row>
    <row r="298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</row>
    <row r="299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</row>
    <row r="300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</row>
    <row r="301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</row>
    <row r="302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</row>
    <row r="30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</row>
    <row r="304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</row>
    <row r="30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</row>
    <row r="306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</row>
    <row r="307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</row>
    <row r="308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</row>
    <row r="309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</row>
    <row r="310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</row>
    <row r="311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</row>
    <row r="312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</row>
    <row r="313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</row>
    <row r="314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</row>
    <row r="31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</row>
    <row r="316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</row>
    <row r="317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</row>
    <row r="318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</row>
    <row r="319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</row>
    <row r="320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</row>
    <row r="321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</row>
    <row r="322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</row>
    <row r="323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</row>
    <row r="324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</row>
    <row r="32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</row>
    <row r="326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</row>
    <row r="327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</row>
    <row r="328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</row>
    <row r="329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</row>
    <row r="330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</row>
    <row r="331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</row>
    <row r="332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</row>
    <row r="333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</row>
    <row r="334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</row>
    <row r="33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</row>
    <row r="336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</row>
    <row r="337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</row>
    <row r="338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</row>
    <row r="339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</row>
    <row r="340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</row>
    <row r="341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</row>
    <row r="342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</row>
    <row r="343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</row>
    <row r="344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</row>
    <row r="34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</row>
    <row r="346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</row>
    <row r="347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</row>
    <row r="348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</row>
    <row r="349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</row>
    <row r="350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</row>
    <row r="351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</row>
    <row r="352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</row>
    <row r="353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</row>
    <row r="354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</row>
    <row r="35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</row>
    <row r="356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</row>
    <row r="357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</row>
    <row r="358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</row>
    <row r="359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</row>
    <row r="360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</row>
    <row r="361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</row>
    <row r="362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</row>
    <row r="363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</row>
    <row r="364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</row>
    <row r="36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</row>
    <row r="366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</row>
    <row r="367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</row>
    <row r="368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</row>
    <row r="369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</row>
    <row r="370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</row>
    <row r="371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</row>
    <row r="372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</row>
    <row r="373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</row>
    <row r="374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</row>
    <row r="37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</row>
    <row r="376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</row>
    <row r="377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</row>
    <row r="378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</row>
    <row r="379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</row>
    <row r="380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</row>
    <row r="381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</row>
    <row r="382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</row>
    <row r="383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</row>
    <row r="384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</row>
    <row r="38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</row>
    <row r="386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</row>
    <row r="387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</row>
    <row r="388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</row>
    <row r="389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</row>
    <row r="390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</row>
    <row r="391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</row>
    <row r="39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</row>
    <row r="393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</row>
    <row r="394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</row>
    <row r="39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</row>
    <row r="396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</row>
    <row r="397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</row>
    <row r="398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</row>
    <row r="399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</row>
    <row r="400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</row>
    <row r="401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</row>
    <row r="402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</row>
    <row r="403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</row>
    <row r="404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</row>
    <row r="40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</row>
    <row r="406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</row>
    <row r="407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</row>
    <row r="408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</row>
    <row r="409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</row>
    <row r="410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</row>
    <row r="411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</row>
    <row r="412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</row>
    <row r="413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</row>
    <row r="414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</row>
    <row r="41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</row>
    <row r="416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</row>
    <row r="417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</row>
    <row r="418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</row>
    <row r="419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</row>
    <row r="420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</row>
    <row r="421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</row>
    <row r="422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</row>
    <row r="423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</row>
    <row r="424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</row>
    <row r="42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</row>
    <row r="426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</row>
    <row r="427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</row>
    <row r="428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</row>
    <row r="429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</row>
    <row r="430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</row>
    <row r="431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</row>
    <row r="432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</row>
    <row r="433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</row>
    <row r="434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</row>
    <row r="43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</row>
    <row r="436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</row>
    <row r="437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</row>
    <row r="438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</row>
    <row r="439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</row>
    <row r="440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</row>
    <row r="441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</row>
    <row r="442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</row>
    <row r="443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</row>
    <row r="444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</row>
    <row r="44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</row>
    <row r="446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</row>
    <row r="447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</row>
    <row r="448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</row>
    <row r="449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</row>
    <row r="450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</row>
    <row r="451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</row>
    <row r="452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</row>
    <row r="453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</row>
    <row r="454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</row>
    <row r="45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</row>
    <row r="456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</row>
    <row r="457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</row>
    <row r="458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</row>
    <row r="459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</row>
    <row r="460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</row>
    <row r="461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</row>
    <row r="462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</row>
    <row r="463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</row>
    <row r="464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</row>
    <row r="46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</row>
    <row r="466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</row>
    <row r="467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</row>
    <row r="468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</row>
    <row r="469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</row>
    <row r="470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</row>
    <row r="471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</row>
    <row r="472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</row>
    <row r="473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</row>
    <row r="474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</row>
    <row r="47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</row>
    <row r="476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</row>
    <row r="477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</row>
    <row r="478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</row>
    <row r="479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</row>
    <row r="480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</row>
    <row r="481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</row>
    <row r="482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</row>
    <row r="483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</row>
    <row r="484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</row>
    <row r="48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</row>
    <row r="486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</row>
    <row r="487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</row>
    <row r="488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</row>
    <row r="489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</row>
    <row r="490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</row>
    <row r="491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</row>
    <row r="492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</row>
    <row r="493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</row>
    <row r="494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</row>
    <row r="49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</row>
    <row r="496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</row>
    <row r="497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</row>
    <row r="498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</row>
    <row r="499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</row>
    <row r="500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</row>
    <row r="501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</row>
    <row r="502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</row>
    <row r="50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</row>
    <row r="504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</row>
    <row r="50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</row>
    <row r="506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</row>
    <row r="507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</row>
    <row r="508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</row>
    <row r="509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</row>
    <row r="510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</row>
    <row r="511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</row>
    <row r="512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</row>
    <row r="513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</row>
    <row r="514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</row>
    <row r="51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</row>
    <row r="516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</row>
    <row r="517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</row>
    <row r="518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</row>
    <row r="519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</row>
    <row r="520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</row>
    <row r="521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</row>
    <row r="522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</row>
    <row r="523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</row>
    <row r="524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</row>
    <row r="52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</row>
    <row r="526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</row>
    <row r="527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</row>
    <row r="528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</row>
    <row r="529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</row>
    <row r="530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</row>
    <row r="531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</row>
    <row r="532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</row>
    <row r="533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</row>
    <row r="534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</row>
    <row r="53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</row>
    <row r="536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</row>
    <row r="537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</row>
    <row r="538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</row>
    <row r="539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</row>
    <row r="540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</row>
    <row r="541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</row>
    <row r="542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</row>
    <row r="543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</row>
    <row r="544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</row>
    <row r="54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</row>
    <row r="546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</row>
    <row r="547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</row>
    <row r="548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</row>
    <row r="549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</row>
    <row r="550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</row>
    <row r="55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</row>
    <row r="552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</row>
    <row r="553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</row>
    <row r="554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</row>
    <row r="55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</row>
    <row r="556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</row>
    <row r="557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</row>
    <row r="558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</row>
    <row r="559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</row>
    <row r="560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</row>
    <row r="561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</row>
    <row r="562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</row>
    <row r="563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</row>
    <row r="564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</row>
    <row r="56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</row>
    <row r="566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</row>
    <row r="567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</row>
    <row r="568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</row>
    <row r="569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</row>
    <row r="570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</row>
    <row r="571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</row>
    <row r="572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</row>
    <row r="573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</row>
    <row r="574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</row>
    <row r="57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</row>
    <row r="576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</row>
    <row r="577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</row>
    <row r="578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</row>
    <row r="579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</row>
    <row r="580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</row>
    <row r="581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</row>
    <row r="582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</row>
    <row r="583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</row>
    <row r="584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</row>
    <row r="58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</row>
    <row r="586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</row>
    <row r="587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</row>
    <row r="588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</row>
    <row r="589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</row>
    <row r="590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</row>
    <row r="591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</row>
    <row r="592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</row>
    <row r="593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</row>
    <row r="594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</row>
    <row r="59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</row>
    <row r="596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</row>
    <row r="597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</row>
    <row r="598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</row>
    <row r="599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</row>
    <row r="600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</row>
    <row r="601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</row>
    <row r="602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</row>
    <row r="603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</row>
    <row r="604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</row>
    <row r="60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</row>
    <row r="606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</row>
    <row r="607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</row>
    <row r="608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</row>
    <row r="609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</row>
    <row r="610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</row>
    <row r="611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</row>
    <row r="612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</row>
    <row r="613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</row>
    <row r="614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</row>
    <row r="61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</row>
    <row r="616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</row>
    <row r="617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</row>
    <row r="618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</row>
    <row r="619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</row>
    <row r="620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</row>
    <row r="621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</row>
    <row r="622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</row>
    <row r="623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</row>
    <row r="624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</row>
    <row r="62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</row>
    <row r="626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</row>
    <row r="627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</row>
    <row r="628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</row>
    <row r="629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</row>
    <row r="630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</row>
    <row r="631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</row>
    <row r="632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</row>
    <row r="633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</row>
    <row r="634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</row>
    <row r="63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</row>
    <row r="636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</row>
    <row r="637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</row>
    <row r="638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</row>
    <row r="639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</row>
    <row r="640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</row>
    <row r="641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</row>
    <row r="642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</row>
    <row r="643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</row>
    <row r="644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</row>
    <row r="64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</row>
    <row r="646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</row>
    <row r="647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</row>
    <row r="648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</row>
    <row r="649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</row>
    <row r="650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</row>
    <row r="651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</row>
    <row r="652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</row>
    <row r="653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</row>
    <row r="654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</row>
    <row r="65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</row>
    <row r="656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</row>
    <row r="657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</row>
    <row r="658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</row>
    <row r="659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</row>
    <row r="660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</row>
    <row r="661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</row>
    <row r="662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</row>
    <row r="663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</row>
    <row r="664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</row>
    <row r="66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</row>
    <row r="666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</row>
    <row r="667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</row>
    <row r="668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</row>
    <row r="669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</row>
    <row r="670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</row>
    <row r="671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</row>
    <row r="672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</row>
    <row r="673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</row>
    <row r="674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</row>
    <row r="67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</row>
    <row r="676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</row>
    <row r="677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</row>
    <row r="678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</row>
    <row r="679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</row>
    <row r="680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</row>
    <row r="681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</row>
    <row r="682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</row>
    <row r="683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</row>
    <row r="684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</row>
    <row r="68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</row>
    <row r="686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</row>
    <row r="687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</row>
    <row r="688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</row>
    <row r="689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</row>
    <row r="690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</row>
    <row r="691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</row>
    <row r="692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</row>
    <row r="693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</row>
    <row r="694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</row>
    <row r="69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</row>
    <row r="696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</row>
    <row r="697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</row>
    <row r="698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</row>
    <row r="699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</row>
    <row r="700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</row>
    <row r="701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</row>
    <row r="702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</row>
    <row r="703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</row>
    <row r="704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</row>
    <row r="70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</row>
    <row r="706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</row>
    <row r="707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</row>
    <row r="708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</row>
    <row r="709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</row>
    <row r="710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</row>
    <row r="711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</row>
    <row r="712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</row>
    <row r="713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</row>
    <row r="714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</row>
    <row r="71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</row>
    <row r="716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</row>
    <row r="717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</row>
    <row r="718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</row>
    <row r="719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</row>
    <row r="720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</row>
    <row r="721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</row>
    <row r="722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</row>
    <row r="723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</row>
    <row r="724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</row>
    <row r="72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</row>
    <row r="726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</row>
    <row r="727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</row>
    <row r="728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</row>
    <row r="729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</row>
    <row r="730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</row>
    <row r="731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</row>
    <row r="732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</row>
    <row r="733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</row>
    <row r="734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</row>
    <row r="73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</row>
    <row r="736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</row>
    <row r="737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</row>
    <row r="738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</row>
    <row r="739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</row>
    <row r="740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</row>
    <row r="741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</row>
    <row r="742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</row>
    <row r="743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</row>
    <row r="744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</row>
    <row r="74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</row>
    <row r="746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</row>
    <row r="747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</row>
    <row r="748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</row>
    <row r="749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</row>
    <row r="750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</row>
    <row r="751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</row>
    <row r="752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</row>
    <row r="753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</row>
    <row r="754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</row>
    <row r="75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</row>
    <row r="756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</row>
    <row r="757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</row>
    <row r="758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</row>
    <row r="759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</row>
    <row r="760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</row>
    <row r="761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</row>
    <row r="762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</row>
    <row r="763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</row>
    <row r="764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</row>
    <row r="76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</row>
    <row r="766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</row>
    <row r="767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</row>
    <row r="768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</row>
    <row r="769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</row>
    <row r="770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</row>
    <row r="771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</row>
    <row r="772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</row>
    <row r="773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</row>
    <row r="774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</row>
    <row r="77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</row>
    <row r="776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</row>
    <row r="777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</row>
    <row r="778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</row>
    <row r="779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</row>
    <row r="780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</row>
    <row r="781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</row>
    <row r="782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</row>
    <row r="783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</row>
    <row r="784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</row>
    <row r="78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</row>
    <row r="786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</row>
    <row r="787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</row>
    <row r="788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</row>
    <row r="789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</row>
    <row r="790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</row>
    <row r="791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</row>
    <row r="792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</row>
    <row r="793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</row>
    <row r="794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</row>
    <row r="79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</row>
    <row r="796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</row>
    <row r="797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</row>
    <row r="798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</row>
    <row r="799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</row>
    <row r="800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</row>
    <row r="801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</row>
    <row r="802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</row>
    <row r="803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</row>
    <row r="804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</row>
    <row r="80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</row>
    <row r="806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</row>
    <row r="807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</row>
    <row r="808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</row>
    <row r="809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</row>
    <row r="810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</row>
    <row r="811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</row>
    <row r="812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</row>
    <row r="813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</row>
    <row r="814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</row>
    <row r="81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</row>
    <row r="816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</row>
    <row r="817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</row>
    <row r="818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</row>
    <row r="819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</row>
    <row r="820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</row>
    <row r="821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</row>
    <row r="822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</row>
    <row r="823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</row>
    <row r="824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</row>
    <row r="82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</row>
    <row r="826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</row>
    <row r="827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</row>
    <row r="828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</row>
    <row r="829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</row>
    <row r="830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</row>
    <row r="831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</row>
    <row r="832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</row>
    <row r="833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</row>
    <row r="834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</row>
    <row r="83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</row>
    <row r="836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</row>
    <row r="837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</row>
    <row r="838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</row>
    <row r="839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</row>
    <row r="840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</row>
    <row r="841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</row>
    <row r="842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</row>
    <row r="843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</row>
    <row r="844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</row>
    <row r="84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</row>
    <row r="846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</row>
    <row r="847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</row>
    <row r="848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</row>
    <row r="849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</row>
    <row r="850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</row>
    <row r="851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</row>
    <row r="852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</row>
    <row r="853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</row>
    <row r="854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</row>
    <row r="85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</row>
    <row r="856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</row>
    <row r="857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</row>
    <row r="858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</row>
    <row r="859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</row>
    <row r="860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</row>
    <row r="861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</row>
    <row r="862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</row>
    <row r="863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</row>
    <row r="864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</row>
    <row r="86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</row>
    <row r="866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</row>
    <row r="867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</row>
    <row r="868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</row>
    <row r="869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</row>
    <row r="870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</row>
    <row r="871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</row>
    <row r="872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</row>
    <row r="873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</row>
    <row r="874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</row>
    <row r="87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</row>
    <row r="876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</row>
    <row r="877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</row>
    <row r="878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</row>
    <row r="879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</row>
    <row r="880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</row>
    <row r="881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</row>
    <row r="882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</row>
    <row r="883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</row>
    <row r="884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</row>
    <row r="88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</row>
    <row r="886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</row>
    <row r="887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</row>
    <row r="888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</row>
    <row r="889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</row>
    <row r="890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</row>
    <row r="891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</row>
    <row r="892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</row>
    <row r="893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</row>
    <row r="894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</row>
    <row r="89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</row>
    <row r="896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</row>
    <row r="897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</row>
    <row r="898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</row>
    <row r="899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</row>
    <row r="900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</row>
    <row r="901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</row>
    <row r="902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</row>
    <row r="903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</row>
    <row r="904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</row>
    <row r="90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</row>
    <row r="906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</row>
    <row r="907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</row>
    <row r="908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</row>
    <row r="909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</row>
    <row r="910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</row>
    <row r="911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</row>
    <row r="912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</row>
    <row r="913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</row>
    <row r="914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</row>
    <row r="91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</row>
    <row r="916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</row>
    <row r="917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</row>
    <row r="918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</row>
    <row r="919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</row>
    <row r="920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</row>
    <row r="921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</row>
    <row r="922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</row>
    <row r="923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</row>
    <row r="924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</row>
    <row r="92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</row>
    <row r="926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</row>
    <row r="927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</row>
    <row r="928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</row>
    <row r="929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</row>
    <row r="930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</row>
    <row r="931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</row>
    <row r="932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</row>
    <row r="933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</row>
    <row r="934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</row>
    <row r="93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</row>
    <row r="936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</row>
    <row r="937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</row>
    <row r="938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</row>
    <row r="939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</row>
    <row r="940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</row>
    <row r="941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</row>
    <row r="942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</row>
    <row r="943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</row>
    <row r="944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</row>
    <row r="94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</row>
    <row r="946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</row>
    <row r="947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</row>
    <row r="948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</row>
    <row r="949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</row>
    <row r="950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</row>
    <row r="951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</row>
    <row r="952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</row>
    <row r="953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</row>
    <row r="954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</row>
    <row r="95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</row>
    <row r="956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</row>
    <row r="957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</row>
    <row r="958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</row>
    <row r="959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</row>
    <row r="960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</row>
    <row r="961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</row>
    <row r="962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</row>
    <row r="963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</row>
    <row r="964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</row>
    <row r="96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</row>
    <row r="966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</row>
    <row r="967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</row>
    <row r="968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</row>
    <row r="969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</row>
    <row r="970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</row>
    <row r="971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</row>
    <row r="972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</row>
    <row r="973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</row>
    <row r="974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</row>
    <row r="97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</row>
    <row r="976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</row>
    <row r="977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</row>
    <row r="978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</row>
    <row r="979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</row>
    <row r="980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</row>
    <row r="981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</row>
    <row r="982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</row>
    <row r="983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</row>
    <row r="984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</row>
    <row r="98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</row>
    <row r="986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</row>
    <row r="987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</row>
    <row r="988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</row>
    <row r="989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</row>
    <row r="990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</row>
    <row r="991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</row>
    <row r="992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</row>
    <row r="993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</row>
    <row r="994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</row>
    <row r="99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</row>
    <row r="996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</row>
    <row r="997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</row>
    <row r="998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</row>
    <row r="999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</row>
    <row r="1000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</row>
    <row r="1001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</row>
    <row r="1002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</row>
  </sheetData>
  <hyperlinks>
    <hyperlink r:id="rId1" ref="O111"/>
    <hyperlink r:id="rId2" ref="O113"/>
    <hyperlink r:id="rId3" ref="A114"/>
    <hyperlink r:id="rId4" ref="A116"/>
  </hyperlink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44286.0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>
      <c r="A2" s="58" t="s">
        <v>138</v>
      </c>
      <c r="B2" s="58" t="s">
        <v>139</v>
      </c>
      <c r="C2" s="58" t="s">
        <v>140</v>
      </c>
      <c r="D2" s="58" t="s">
        <v>141</v>
      </c>
      <c r="E2" s="58" t="s">
        <v>142</v>
      </c>
      <c r="F2" s="58" t="s">
        <v>143</v>
      </c>
      <c r="G2" s="2"/>
      <c r="H2" s="2"/>
      <c r="I2" s="2"/>
      <c r="J2" s="2"/>
      <c r="K2" s="2"/>
      <c r="L2" s="2"/>
      <c r="M2" s="2"/>
      <c r="N2" s="2"/>
    </row>
    <row r="3">
      <c r="A3" s="59">
        <v>1.0</v>
      </c>
      <c r="B3" s="58">
        <v>3.4061382</v>
      </c>
      <c r="C3" s="60">
        <v>5.0E-4</v>
      </c>
      <c r="D3" s="58">
        <v>29.9578896</v>
      </c>
      <c r="E3" s="58">
        <v>0.015123</v>
      </c>
      <c r="F3" s="58">
        <v>27.57</v>
      </c>
      <c r="G3" s="2"/>
      <c r="H3" s="2"/>
      <c r="I3" s="2"/>
      <c r="J3" s="2"/>
      <c r="K3" s="2"/>
      <c r="L3" s="2"/>
      <c r="M3" s="2"/>
      <c r="N3" s="2"/>
      <c r="Q3" s="55"/>
    </row>
    <row r="4">
      <c r="A4" s="59">
        <v>2.0</v>
      </c>
      <c r="B4" s="58">
        <v>3.4062655</v>
      </c>
      <c r="C4" s="60">
        <v>5.0E-4</v>
      </c>
      <c r="D4" s="58">
        <v>29.9252796</v>
      </c>
      <c r="E4" s="58">
        <v>0.015123</v>
      </c>
      <c r="F4" s="58">
        <v>27.55</v>
      </c>
      <c r="G4" s="2"/>
      <c r="H4" s="2"/>
      <c r="I4" s="2"/>
      <c r="J4" s="2"/>
      <c r="K4" s="2"/>
      <c r="L4" s="2"/>
      <c r="M4" s="2"/>
      <c r="N4" s="2"/>
      <c r="Q4" s="55"/>
    </row>
    <row r="5">
      <c r="A5" s="59">
        <v>3.0</v>
      </c>
      <c r="B5" s="58">
        <v>3.4062245</v>
      </c>
      <c r="C5" s="60">
        <v>5.0E-4</v>
      </c>
      <c r="D5" s="58">
        <v>29.9101295</v>
      </c>
      <c r="E5" s="58">
        <v>0.015123</v>
      </c>
      <c r="F5" s="58">
        <v>27.56</v>
      </c>
      <c r="G5" s="2"/>
      <c r="H5" s="2"/>
      <c r="I5" s="2"/>
      <c r="J5" s="2"/>
      <c r="K5" s="2"/>
      <c r="L5" s="2"/>
      <c r="M5" s="2"/>
      <c r="N5" s="2"/>
      <c r="Q5" s="55"/>
    </row>
    <row r="6">
      <c r="A6" s="59">
        <v>4.0</v>
      </c>
      <c r="B6" s="58">
        <v>3.4061673</v>
      </c>
      <c r="C6" s="60">
        <v>5.0E-4</v>
      </c>
      <c r="D6" s="58">
        <v>29.8893642</v>
      </c>
      <c r="E6" s="58">
        <v>0.015123</v>
      </c>
      <c r="F6" s="58">
        <v>27.53</v>
      </c>
      <c r="G6" s="2"/>
      <c r="H6" s="2"/>
      <c r="I6" s="2"/>
      <c r="J6" s="2"/>
      <c r="K6" s="2"/>
      <c r="L6" s="2"/>
      <c r="M6" s="2"/>
      <c r="N6" s="2"/>
      <c r="Q6" s="55"/>
    </row>
    <row r="7">
      <c r="A7" s="59">
        <v>5.0</v>
      </c>
      <c r="B7" s="58">
        <v>3.4064629</v>
      </c>
      <c r="C7" s="60">
        <v>5.0E-4</v>
      </c>
      <c r="D7" s="58">
        <v>29.8813019</v>
      </c>
      <c r="E7" s="58">
        <v>0.015123</v>
      </c>
      <c r="F7" s="58">
        <v>27.6</v>
      </c>
      <c r="G7" s="2"/>
      <c r="H7" s="2"/>
      <c r="I7" s="2"/>
      <c r="J7" s="2"/>
      <c r="K7" s="2"/>
      <c r="L7" s="2"/>
      <c r="M7" s="2"/>
      <c r="N7" s="2"/>
      <c r="Q7" s="55"/>
    </row>
    <row r="8">
      <c r="A8" s="59">
        <v>6.0</v>
      </c>
      <c r="B8" s="58">
        <v>3.4063702</v>
      </c>
      <c r="C8" s="60">
        <v>5.0E-4</v>
      </c>
      <c r="D8" s="58">
        <v>29.8762035</v>
      </c>
      <c r="E8" s="58">
        <v>0.015123</v>
      </c>
      <c r="F8" s="58">
        <v>27.58</v>
      </c>
      <c r="G8" s="2"/>
      <c r="H8" s="2"/>
      <c r="I8" s="2"/>
      <c r="J8" s="2"/>
      <c r="K8" s="2"/>
      <c r="L8" s="2"/>
      <c r="M8" s="2"/>
      <c r="N8" s="2"/>
      <c r="Q8" s="55"/>
    </row>
    <row r="9">
      <c r="A9" s="59">
        <v>7.0</v>
      </c>
      <c r="B9" s="58">
        <v>3.4062762</v>
      </c>
      <c r="C9" s="60">
        <v>5.0E-4</v>
      </c>
      <c r="D9" s="58">
        <v>29.8574047</v>
      </c>
      <c r="E9" s="58">
        <v>0.015123</v>
      </c>
      <c r="F9" s="58">
        <v>27.6</v>
      </c>
      <c r="G9" s="2"/>
      <c r="H9" s="2"/>
      <c r="I9" s="2"/>
      <c r="J9" s="2"/>
      <c r="K9" s="2"/>
      <c r="L9" s="2"/>
      <c r="M9" s="2"/>
      <c r="N9" s="2"/>
      <c r="Q9" s="55"/>
    </row>
    <row r="10">
      <c r="A10" s="59">
        <v>8.0</v>
      </c>
      <c r="B10" s="58">
        <v>3.4062028</v>
      </c>
      <c r="C10" s="60">
        <v>5.0E-4</v>
      </c>
      <c r="D10" s="58">
        <v>29.841114</v>
      </c>
      <c r="E10" s="58">
        <v>0.015123</v>
      </c>
      <c r="F10" s="58">
        <v>27.61</v>
      </c>
      <c r="G10" s="2"/>
      <c r="H10" s="2"/>
      <c r="I10" s="2"/>
      <c r="J10" s="2"/>
      <c r="K10" s="2"/>
      <c r="L10" s="2"/>
      <c r="M10" s="2"/>
      <c r="N10" s="2"/>
      <c r="Q10" s="55"/>
    </row>
    <row r="11">
      <c r="A11" s="59">
        <v>9.0</v>
      </c>
      <c r="B11" s="58">
        <v>3.4061539</v>
      </c>
      <c r="C11" s="60">
        <v>5.0E-4</v>
      </c>
      <c r="D11" s="58">
        <v>29.8087311</v>
      </c>
      <c r="E11" s="58">
        <v>0.015123</v>
      </c>
      <c r="F11" s="58">
        <v>27.65</v>
      </c>
      <c r="G11" s="2"/>
      <c r="H11" s="2"/>
      <c r="I11" s="2"/>
      <c r="J11" s="2"/>
      <c r="K11" s="2"/>
      <c r="L11" s="2"/>
      <c r="M11" s="2"/>
      <c r="N11" s="2"/>
      <c r="Q11" s="55"/>
    </row>
    <row r="12">
      <c r="A12" s="59">
        <v>10.0</v>
      </c>
      <c r="B12" s="58">
        <v>3.406178</v>
      </c>
      <c r="C12" s="60">
        <v>5.0E-4</v>
      </c>
      <c r="D12" s="58">
        <v>29.7764759</v>
      </c>
      <c r="E12" s="58">
        <v>0.015123</v>
      </c>
      <c r="F12" s="58">
        <v>27.66</v>
      </c>
      <c r="G12" s="2"/>
      <c r="H12" s="2"/>
      <c r="I12" s="2"/>
      <c r="J12" s="2"/>
      <c r="K12" s="2"/>
      <c r="L12" s="2"/>
      <c r="M12" s="2"/>
      <c r="N12" s="2"/>
      <c r="Q12" s="55"/>
    </row>
    <row r="13">
      <c r="A13" s="59">
        <v>11.0</v>
      </c>
      <c r="B13" s="58">
        <v>3.4062161</v>
      </c>
      <c r="C13" s="60">
        <v>5.0E-4</v>
      </c>
      <c r="D13" s="58">
        <v>29.7493725</v>
      </c>
      <c r="E13" s="58">
        <v>0.015123</v>
      </c>
      <c r="F13" s="58">
        <v>27.67</v>
      </c>
      <c r="G13" s="2"/>
      <c r="H13" s="2"/>
      <c r="I13" s="2"/>
      <c r="J13" s="2"/>
      <c r="K13" s="2"/>
      <c r="L13" s="2"/>
      <c r="M13" s="2"/>
      <c r="N13" s="2"/>
      <c r="Q13" s="55"/>
    </row>
    <row r="14">
      <c r="A14" s="59">
        <v>12.0</v>
      </c>
      <c r="B14" s="58">
        <v>3.4063447</v>
      </c>
      <c r="C14" s="60">
        <v>5.0E-4</v>
      </c>
      <c r="D14" s="58">
        <v>29.7295609</v>
      </c>
      <c r="E14" s="58">
        <v>0.015123</v>
      </c>
      <c r="F14" s="58">
        <v>27.68</v>
      </c>
      <c r="G14" s="2"/>
      <c r="H14" s="2"/>
      <c r="I14" s="2"/>
      <c r="J14" s="2"/>
      <c r="K14" s="2"/>
      <c r="L14" s="2"/>
      <c r="M14" s="2"/>
      <c r="N14" s="2"/>
      <c r="Q14" s="55"/>
    </row>
    <row r="15">
      <c r="A15" s="59">
        <v>13.0</v>
      </c>
      <c r="B15" s="58">
        <v>3.4061811</v>
      </c>
      <c r="C15" s="60">
        <v>5.0E-4</v>
      </c>
      <c r="D15" s="58">
        <v>29.7061119</v>
      </c>
      <c r="E15" s="58">
        <v>0.015123</v>
      </c>
      <c r="F15" s="58">
        <v>27.68</v>
      </c>
      <c r="G15" s="2"/>
      <c r="H15" s="2"/>
      <c r="I15" s="2"/>
      <c r="J15" s="2"/>
      <c r="K15" s="2"/>
      <c r="L15" s="2"/>
      <c r="M15" s="2"/>
      <c r="N15" s="2"/>
      <c r="Q15" s="55"/>
    </row>
    <row r="16">
      <c r="A16" s="59">
        <v>14.0</v>
      </c>
      <c r="B16" s="58">
        <v>3.4062202</v>
      </c>
      <c r="C16" s="60">
        <v>5.0E-4</v>
      </c>
      <c r="D16" s="58">
        <v>29.6870289</v>
      </c>
      <c r="E16" s="58">
        <v>0.015123</v>
      </c>
      <c r="F16" s="58">
        <v>27.74</v>
      </c>
      <c r="G16" s="2"/>
      <c r="H16" s="2"/>
      <c r="I16" s="2"/>
      <c r="J16" s="2"/>
      <c r="K16" s="2"/>
      <c r="L16" s="2"/>
      <c r="M16" s="2"/>
      <c r="N16" s="2"/>
      <c r="Q16" s="55"/>
    </row>
    <row r="17">
      <c r="A17" s="59">
        <v>15.0</v>
      </c>
      <c r="B17" s="58">
        <v>3.4062479</v>
      </c>
      <c r="C17" s="60">
        <v>5.0E-4</v>
      </c>
      <c r="D17" s="58">
        <v>29.6815033</v>
      </c>
      <c r="E17" s="58">
        <v>0.015123</v>
      </c>
      <c r="F17" s="58">
        <v>27.74</v>
      </c>
      <c r="G17" s="2"/>
      <c r="H17" s="2"/>
      <c r="I17" s="2"/>
      <c r="J17" s="2"/>
      <c r="K17" s="2"/>
      <c r="L17" s="2"/>
      <c r="M17" s="2"/>
      <c r="N17" s="2"/>
      <c r="Q17" s="55"/>
    </row>
    <row r="18">
      <c r="A18" s="59">
        <v>16.0</v>
      </c>
      <c r="B18" s="58">
        <v>3.4063408</v>
      </c>
      <c r="C18" s="60">
        <v>5.0E-4</v>
      </c>
      <c r="D18" s="58">
        <v>29.6683807</v>
      </c>
      <c r="E18" s="58">
        <v>0.015123</v>
      </c>
      <c r="F18" s="58">
        <v>27.75</v>
      </c>
      <c r="G18" s="2"/>
      <c r="H18" s="2"/>
      <c r="I18" s="2"/>
      <c r="J18" s="2"/>
      <c r="K18" s="2"/>
      <c r="L18" s="2"/>
      <c r="M18" s="2"/>
      <c r="N18" s="2"/>
      <c r="Q18" s="55"/>
    </row>
    <row r="19">
      <c r="A19" s="59">
        <v>17.0</v>
      </c>
      <c r="B19" s="58">
        <v>3.4062533</v>
      </c>
      <c r="C19" s="60">
        <v>5.0E-4</v>
      </c>
      <c r="D19" s="58">
        <v>29.6477432</v>
      </c>
      <c r="E19" s="58">
        <v>0.015123</v>
      </c>
      <c r="F19" s="58">
        <v>27.77</v>
      </c>
      <c r="G19" s="2"/>
      <c r="H19" s="2"/>
      <c r="I19" s="2"/>
      <c r="J19" s="2"/>
      <c r="K19" s="2"/>
      <c r="L19" s="2"/>
      <c r="M19" s="2"/>
      <c r="N19" s="2"/>
      <c r="Q19" s="55"/>
    </row>
    <row r="20">
      <c r="A20" s="59">
        <v>18.0</v>
      </c>
      <c r="B20" s="58">
        <v>3.4060893</v>
      </c>
      <c r="C20" s="60">
        <v>5.0E-4</v>
      </c>
      <c r="D20" s="58">
        <v>29.6111202</v>
      </c>
      <c r="E20" s="58">
        <v>0.015123</v>
      </c>
      <c r="F20" s="58">
        <v>27.81</v>
      </c>
      <c r="G20" s="2"/>
      <c r="H20" s="2"/>
      <c r="I20" s="2"/>
      <c r="J20" s="2"/>
      <c r="K20" s="2"/>
      <c r="L20" s="2"/>
      <c r="M20" s="2"/>
      <c r="N20" s="2"/>
      <c r="Q20" s="55"/>
    </row>
    <row r="21">
      <c r="A21" s="59">
        <v>19.0</v>
      </c>
      <c r="B21" s="58">
        <v>3.4062061</v>
      </c>
      <c r="C21" s="60">
        <v>5.0E-4</v>
      </c>
      <c r="D21" s="58">
        <v>29.5803947</v>
      </c>
      <c r="E21" s="58">
        <v>0.015123</v>
      </c>
      <c r="F21" s="58">
        <v>27.8</v>
      </c>
      <c r="G21" s="2"/>
      <c r="H21" s="2"/>
      <c r="I21" s="2"/>
      <c r="J21" s="2"/>
      <c r="K21" s="2"/>
      <c r="L21" s="2"/>
      <c r="M21" s="2"/>
      <c r="N21" s="2"/>
      <c r="Q21" s="55"/>
    </row>
    <row r="22">
      <c r="A22" s="59">
        <v>20.0</v>
      </c>
      <c r="B22" s="58">
        <v>3.4061596</v>
      </c>
      <c r="C22" s="60">
        <v>5.0E-4</v>
      </c>
      <c r="D22" s="58">
        <v>29.5573864</v>
      </c>
      <c r="E22" s="58">
        <v>0.015123</v>
      </c>
      <c r="F22" s="58">
        <v>27.83</v>
      </c>
      <c r="G22" s="2"/>
      <c r="H22" s="2"/>
      <c r="I22" s="2"/>
      <c r="J22" s="2"/>
      <c r="K22" s="2"/>
      <c r="L22" s="2"/>
      <c r="M22" s="2"/>
      <c r="N22" s="2"/>
      <c r="Q22" s="55"/>
    </row>
    <row r="23">
      <c r="A23" s="59">
        <v>21.0</v>
      </c>
      <c r="B23" s="58">
        <v>3.4062159</v>
      </c>
      <c r="C23" s="60">
        <v>5.0E-4</v>
      </c>
      <c r="D23" s="58">
        <v>29.5325623</v>
      </c>
      <c r="E23" s="58">
        <v>0.015123</v>
      </c>
      <c r="F23" s="58">
        <v>27.83</v>
      </c>
      <c r="G23" s="2"/>
      <c r="H23" s="2"/>
      <c r="I23" s="2"/>
      <c r="J23" s="2"/>
      <c r="K23" s="2"/>
      <c r="L23" s="2"/>
      <c r="M23" s="2"/>
      <c r="N23" s="2"/>
      <c r="Q23" s="55"/>
    </row>
    <row r="24">
      <c r="A24" s="59">
        <v>22.0</v>
      </c>
      <c r="B24" s="58">
        <v>3.4062781</v>
      </c>
      <c r="C24" s="60">
        <v>5.0E-4</v>
      </c>
      <c r="D24" s="58">
        <v>29.5198021</v>
      </c>
      <c r="E24" s="58">
        <v>0.015123</v>
      </c>
      <c r="F24" s="58">
        <v>27.84</v>
      </c>
      <c r="G24" s="2"/>
      <c r="H24" s="2"/>
      <c r="I24" s="2"/>
      <c r="J24" s="2"/>
      <c r="K24" s="2"/>
      <c r="L24" s="2"/>
      <c r="M24" s="2"/>
      <c r="N24" s="2"/>
      <c r="Q24" s="55"/>
    </row>
    <row r="25">
      <c r="A25" s="59">
        <v>23.0</v>
      </c>
      <c r="B25" s="58">
        <v>3.4063272</v>
      </c>
      <c r="C25" s="60">
        <v>5.0E-4</v>
      </c>
      <c r="D25" s="58">
        <v>29.5136147</v>
      </c>
      <c r="E25" s="58">
        <v>0.015123</v>
      </c>
      <c r="F25" s="58">
        <v>27.86</v>
      </c>
      <c r="G25" s="2"/>
      <c r="H25" s="2"/>
      <c r="I25" s="2"/>
      <c r="J25" s="2"/>
      <c r="K25" s="2"/>
      <c r="L25" s="2"/>
      <c r="M25" s="2"/>
      <c r="N25" s="2"/>
      <c r="Q25" s="55"/>
    </row>
    <row r="26">
      <c r="A26" s="59">
        <v>24.0</v>
      </c>
      <c r="B26" s="58">
        <v>3.4062629</v>
      </c>
      <c r="C26" s="60">
        <v>5.0E-4</v>
      </c>
      <c r="D26" s="58">
        <v>29.5049152</v>
      </c>
      <c r="E26" s="58">
        <v>0.015123</v>
      </c>
      <c r="F26" s="58">
        <v>27.86</v>
      </c>
      <c r="G26" s="2"/>
      <c r="H26" s="2"/>
      <c r="I26" s="2"/>
      <c r="J26" s="2"/>
      <c r="K26" s="2"/>
      <c r="L26" s="2"/>
      <c r="M26" s="2"/>
      <c r="N26" s="2"/>
      <c r="Q26" s="55"/>
    </row>
    <row r="27">
      <c r="A27" s="59">
        <v>25.0</v>
      </c>
      <c r="B27" s="58">
        <v>3.406301</v>
      </c>
      <c r="C27" s="60">
        <v>5.0E-4</v>
      </c>
      <c r="D27" s="58">
        <v>29.4947777</v>
      </c>
      <c r="E27" s="58">
        <v>0.015123</v>
      </c>
      <c r="F27" s="58">
        <v>27.88</v>
      </c>
      <c r="G27" s="2"/>
      <c r="H27" s="2"/>
      <c r="I27" s="2"/>
      <c r="J27" s="2"/>
      <c r="K27" s="2"/>
      <c r="L27" s="2"/>
      <c r="M27" s="2"/>
      <c r="N27" s="2"/>
      <c r="Q27" s="55"/>
    </row>
    <row r="28">
      <c r="A28" s="59">
        <v>26.0</v>
      </c>
      <c r="B28" s="58">
        <v>3.4061499</v>
      </c>
      <c r="C28" s="60">
        <v>5.0E-4</v>
      </c>
      <c r="D28" s="58">
        <v>29.4688473</v>
      </c>
      <c r="E28" s="58">
        <v>0.015123</v>
      </c>
      <c r="F28" s="58">
        <v>27.92</v>
      </c>
      <c r="G28" s="2"/>
      <c r="H28" s="2"/>
      <c r="I28" s="2"/>
      <c r="J28" s="2"/>
      <c r="K28" s="2"/>
      <c r="L28" s="2"/>
      <c r="M28" s="2"/>
      <c r="N28" s="2"/>
      <c r="Q28" s="55"/>
    </row>
    <row r="29">
      <c r="A29" s="59">
        <v>27.0</v>
      </c>
      <c r="B29" s="58">
        <v>3.4061201</v>
      </c>
      <c r="C29" s="60">
        <v>5.0E-4</v>
      </c>
      <c r="D29" s="58">
        <v>29.4270897</v>
      </c>
      <c r="E29" s="58">
        <v>0.015123</v>
      </c>
      <c r="F29" s="58">
        <v>27.91</v>
      </c>
      <c r="G29" s="2"/>
      <c r="H29" s="2"/>
      <c r="I29" s="2"/>
      <c r="J29" s="2"/>
      <c r="K29" s="2"/>
      <c r="L29" s="2"/>
      <c r="M29" s="2"/>
      <c r="N29" s="2"/>
      <c r="Q29" s="55"/>
    </row>
    <row r="30">
      <c r="A30" s="59">
        <v>28.0</v>
      </c>
      <c r="B30" s="58">
        <v>3.4061723</v>
      </c>
      <c r="C30" s="60">
        <v>5.0E-4</v>
      </c>
      <c r="D30" s="58">
        <v>29.3973751</v>
      </c>
      <c r="E30" s="58">
        <v>0.015123</v>
      </c>
      <c r="F30" s="58">
        <v>27.93</v>
      </c>
      <c r="G30" s="2"/>
      <c r="H30" s="2"/>
      <c r="I30" s="2"/>
      <c r="J30" s="2"/>
      <c r="K30" s="2"/>
      <c r="L30" s="2"/>
      <c r="M30" s="2"/>
      <c r="N30" s="2"/>
      <c r="Q30" s="55"/>
    </row>
    <row r="31">
      <c r="A31" s="59">
        <v>29.0</v>
      </c>
      <c r="B31" s="58">
        <v>3.4062181</v>
      </c>
      <c r="C31" s="60">
        <v>5.0E-4</v>
      </c>
      <c r="D31" s="58">
        <v>29.3748512</v>
      </c>
      <c r="E31" s="58">
        <v>0.015123</v>
      </c>
      <c r="F31" s="58">
        <v>27.91</v>
      </c>
      <c r="G31" s="2"/>
      <c r="H31" s="2"/>
      <c r="I31" s="2"/>
      <c r="J31" s="2"/>
      <c r="K31" s="2"/>
      <c r="L31" s="2"/>
      <c r="M31" s="2"/>
      <c r="N31" s="2"/>
      <c r="Q31" s="55"/>
    </row>
    <row r="32">
      <c r="A32" s="59">
        <v>30.0</v>
      </c>
      <c r="B32" s="58">
        <v>3.406147</v>
      </c>
      <c r="C32" s="60">
        <v>5.0E-4</v>
      </c>
      <c r="D32" s="58">
        <v>29.3550472</v>
      </c>
      <c r="E32" s="58">
        <v>0.015123</v>
      </c>
      <c r="F32" s="58">
        <v>27.95</v>
      </c>
      <c r="G32" s="2"/>
      <c r="H32" s="2"/>
      <c r="I32" s="2"/>
      <c r="J32" s="2"/>
      <c r="K32" s="2"/>
      <c r="L32" s="2"/>
      <c r="M32" s="2"/>
      <c r="N32" s="2"/>
      <c r="Q32" s="55"/>
    </row>
    <row r="33">
      <c r="A33" s="59">
        <v>31.0</v>
      </c>
      <c r="B33" s="58">
        <v>3.4063382</v>
      </c>
      <c r="C33" s="60">
        <v>5.0E-4</v>
      </c>
      <c r="D33" s="58">
        <v>29.3389854</v>
      </c>
      <c r="E33" s="58">
        <v>0.015123</v>
      </c>
      <c r="F33" s="58">
        <v>27.99</v>
      </c>
      <c r="G33" s="2"/>
      <c r="H33" s="2"/>
      <c r="I33" s="2"/>
      <c r="J33" s="2"/>
      <c r="K33" s="2"/>
      <c r="L33" s="2"/>
      <c r="M33" s="2"/>
      <c r="N33" s="2"/>
      <c r="Q33" s="55"/>
    </row>
    <row r="34">
      <c r="A34" s="59">
        <v>32.0</v>
      </c>
      <c r="B34" s="58">
        <v>3.4063249</v>
      </c>
      <c r="C34" s="60">
        <v>5.0E-4</v>
      </c>
      <c r="D34" s="58">
        <v>29.3296452</v>
      </c>
      <c r="E34" s="58">
        <v>0.015123</v>
      </c>
      <c r="F34" s="58">
        <v>28.02</v>
      </c>
      <c r="G34" s="2"/>
      <c r="H34" s="2"/>
      <c r="I34" s="2"/>
      <c r="J34" s="2"/>
      <c r="K34" s="2"/>
      <c r="L34" s="2"/>
      <c r="M34" s="2"/>
      <c r="N34" s="2"/>
      <c r="Q34" s="55"/>
    </row>
    <row r="35">
      <c r="A35" s="59">
        <v>33.0</v>
      </c>
      <c r="B35" s="58">
        <v>3.4063046</v>
      </c>
      <c r="C35" s="60">
        <v>5.0E-4</v>
      </c>
      <c r="D35" s="58">
        <v>29.3268471</v>
      </c>
      <c r="E35" s="58">
        <v>0.015123</v>
      </c>
      <c r="F35" s="58">
        <v>27.98</v>
      </c>
      <c r="G35" s="2"/>
      <c r="H35" s="2"/>
      <c r="I35" s="2"/>
      <c r="J35" s="2"/>
      <c r="K35" s="2"/>
      <c r="L35" s="2"/>
      <c r="M35" s="2"/>
      <c r="N35" s="2"/>
      <c r="Q35" s="55"/>
    </row>
    <row r="36">
      <c r="A36" s="59">
        <v>34.0</v>
      </c>
      <c r="B36" s="58">
        <v>3.406168</v>
      </c>
      <c r="C36" s="60">
        <v>5.0E-4</v>
      </c>
      <c r="D36" s="58">
        <v>29.305685</v>
      </c>
      <c r="E36" s="58">
        <v>0.015123</v>
      </c>
      <c r="F36" s="58">
        <v>27.97</v>
      </c>
      <c r="G36" s="2"/>
      <c r="H36" s="2"/>
      <c r="I36" s="2"/>
      <c r="J36" s="2"/>
      <c r="K36" s="2"/>
      <c r="L36" s="2"/>
      <c r="M36" s="2"/>
      <c r="N36" s="2"/>
      <c r="Q36" s="55"/>
    </row>
    <row r="37">
      <c r="A37" s="59">
        <v>35.0</v>
      </c>
      <c r="B37" s="58">
        <v>3.4060888</v>
      </c>
      <c r="C37" s="60">
        <v>5.0E-4</v>
      </c>
      <c r="D37" s="58">
        <v>29.2788887</v>
      </c>
      <c r="E37" s="58">
        <v>0.015123</v>
      </c>
      <c r="F37" s="58">
        <v>28.01</v>
      </c>
      <c r="G37" s="2"/>
      <c r="H37" s="2"/>
      <c r="I37" s="2"/>
      <c r="J37" s="2"/>
      <c r="K37" s="2"/>
      <c r="L37" s="2"/>
      <c r="M37" s="2"/>
      <c r="N37" s="2"/>
      <c r="Q37" s="55"/>
    </row>
    <row r="38">
      <c r="A38" s="59">
        <v>36.0</v>
      </c>
      <c r="B38" s="58">
        <v>3.4061732</v>
      </c>
      <c r="C38" s="60">
        <v>5.0E-4</v>
      </c>
      <c r="D38" s="58">
        <v>29.243597</v>
      </c>
      <c r="E38" s="58">
        <v>0.015123</v>
      </c>
      <c r="F38" s="58">
        <v>28.01</v>
      </c>
      <c r="G38" s="2"/>
      <c r="H38" s="2"/>
      <c r="I38" s="2"/>
      <c r="J38" s="2"/>
      <c r="K38" s="2"/>
      <c r="L38" s="2"/>
      <c r="M38" s="2"/>
      <c r="N38" s="2"/>
      <c r="Q38" s="55"/>
    </row>
    <row r="39">
      <c r="A39" s="59">
        <v>37.0</v>
      </c>
      <c r="B39" s="58">
        <v>3.4061465</v>
      </c>
      <c r="C39" s="60">
        <v>5.0E-4</v>
      </c>
      <c r="D39" s="58">
        <v>29.2132072</v>
      </c>
      <c r="E39" s="58">
        <v>0.015123</v>
      </c>
      <c r="F39" s="58">
        <v>28.02</v>
      </c>
      <c r="G39" s="2"/>
      <c r="H39" s="2"/>
      <c r="I39" s="2"/>
      <c r="J39" s="2"/>
      <c r="K39" s="2"/>
      <c r="L39" s="2"/>
      <c r="M39" s="2"/>
      <c r="N39" s="2"/>
      <c r="Q39" s="55"/>
    </row>
    <row r="40">
      <c r="A40" s="59">
        <v>38.0</v>
      </c>
      <c r="B40" s="58">
        <v>3.406163</v>
      </c>
      <c r="C40" s="60">
        <v>5.0E-4</v>
      </c>
      <c r="D40" s="58">
        <v>29.1956844</v>
      </c>
      <c r="E40" s="58">
        <v>0.015123</v>
      </c>
      <c r="F40" s="58">
        <v>28.05</v>
      </c>
      <c r="G40" s="2"/>
      <c r="H40" s="2"/>
      <c r="I40" s="2"/>
      <c r="J40" s="2"/>
      <c r="K40" s="2"/>
      <c r="L40" s="2"/>
      <c r="M40" s="2"/>
      <c r="N40" s="2"/>
      <c r="Q40" s="55"/>
    </row>
    <row r="41">
      <c r="A41" s="59">
        <v>39.0</v>
      </c>
      <c r="B41" s="58">
        <v>3.4061999</v>
      </c>
      <c r="C41" s="60">
        <v>5.0E-4</v>
      </c>
      <c r="D41" s="58">
        <v>29.1743145</v>
      </c>
      <c r="E41" s="58">
        <v>0.015123</v>
      </c>
      <c r="F41" s="58">
        <v>28.03</v>
      </c>
      <c r="G41" s="2"/>
      <c r="H41" s="2"/>
      <c r="I41" s="2"/>
      <c r="J41" s="2"/>
      <c r="K41" s="2"/>
      <c r="L41" s="2"/>
      <c r="M41" s="2"/>
      <c r="N41" s="2"/>
      <c r="Q41" s="55"/>
    </row>
    <row r="42">
      <c r="A42" s="59">
        <v>40.0</v>
      </c>
      <c r="B42" s="58">
        <v>3.4062629</v>
      </c>
      <c r="C42" s="60">
        <v>5.0E-4</v>
      </c>
      <c r="D42" s="58">
        <v>29.1597748</v>
      </c>
      <c r="E42" s="58">
        <v>0.015123</v>
      </c>
      <c r="F42" s="58">
        <v>28.05</v>
      </c>
      <c r="G42" s="2"/>
      <c r="H42" s="2"/>
      <c r="I42" s="2"/>
      <c r="J42" s="2"/>
      <c r="K42" s="2"/>
      <c r="L42" s="2"/>
      <c r="M42" s="2"/>
      <c r="N42" s="2"/>
      <c r="Q42" s="55"/>
    </row>
    <row r="43">
      <c r="A43" s="59">
        <v>41.0</v>
      </c>
      <c r="B43" s="58">
        <v>3.4064026</v>
      </c>
      <c r="C43" s="60">
        <v>5.0E-4</v>
      </c>
      <c r="D43" s="58">
        <v>29.1643753</v>
      </c>
      <c r="E43" s="58">
        <v>0.015123</v>
      </c>
      <c r="F43" s="58">
        <v>28.04</v>
      </c>
      <c r="G43" s="2"/>
      <c r="H43" s="2"/>
      <c r="I43" s="2"/>
      <c r="J43" s="2"/>
      <c r="K43" s="2"/>
      <c r="L43" s="2"/>
      <c r="M43" s="2"/>
      <c r="N43" s="2"/>
      <c r="Q43" s="55"/>
    </row>
    <row r="44">
      <c r="A44" s="59">
        <v>42.0</v>
      </c>
      <c r="B44" s="58">
        <v>3.4063692</v>
      </c>
      <c r="C44" s="60">
        <v>5.0E-4</v>
      </c>
      <c r="D44" s="58">
        <v>29.1528072</v>
      </c>
      <c r="E44" s="58">
        <v>0.015123</v>
      </c>
      <c r="F44" s="58">
        <v>28.06</v>
      </c>
      <c r="G44" s="2"/>
      <c r="H44" s="2"/>
      <c r="I44" s="2"/>
      <c r="J44" s="2"/>
      <c r="K44" s="2"/>
      <c r="L44" s="2"/>
      <c r="M44" s="2"/>
      <c r="N44" s="2"/>
      <c r="Q44" s="55"/>
    </row>
    <row r="45">
      <c r="A45" s="59">
        <v>43.0</v>
      </c>
      <c r="B45" s="58">
        <v>3.406183</v>
      </c>
      <c r="C45" s="60">
        <v>5.0E-4</v>
      </c>
      <c r="D45" s="58">
        <v>29.1340904</v>
      </c>
      <c r="E45" s="58">
        <v>0.015123</v>
      </c>
      <c r="F45" s="58">
        <v>28.04</v>
      </c>
      <c r="G45" s="2"/>
      <c r="H45" s="2"/>
      <c r="I45" s="2"/>
      <c r="J45" s="2"/>
      <c r="K45" s="2"/>
      <c r="L45" s="2"/>
      <c r="M45" s="2"/>
      <c r="N45" s="2"/>
      <c r="Q45" s="55"/>
    </row>
    <row r="46">
      <c r="A46" s="59">
        <v>44.0</v>
      </c>
      <c r="B46" s="58">
        <v>3.4061284</v>
      </c>
      <c r="C46" s="60">
        <v>5.0E-4</v>
      </c>
      <c r="D46" s="58">
        <v>29.10075</v>
      </c>
      <c r="E46" s="58">
        <v>0.015123</v>
      </c>
      <c r="F46" s="58">
        <v>28.03</v>
      </c>
      <c r="G46" s="2"/>
      <c r="H46" s="2"/>
      <c r="I46" s="2"/>
      <c r="J46" s="2"/>
      <c r="K46" s="2"/>
      <c r="L46" s="2"/>
      <c r="M46" s="2"/>
      <c r="N46" s="2"/>
      <c r="Q46" s="55"/>
    </row>
    <row r="47">
      <c r="A47" s="59">
        <v>45.0</v>
      </c>
      <c r="B47" s="58">
        <v>3.4061067</v>
      </c>
      <c r="C47" s="60">
        <v>5.0E-4</v>
      </c>
      <c r="D47" s="58">
        <v>29.0698967</v>
      </c>
      <c r="E47" s="58">
        <v>0.015123</v>
      </c>
      <c r="F47" s="58">
        <v>28.08</v>
      </c>
      <c r="G47" s="2"/>
      <c r="H47" s="2"/>
      <c r="I47" s="2"/>
      <c r="J47" s="2"/>
      <c r="K47" s="2"/>
      <c r="L47" s="2"/>
      <c r="M47" s="2"/>
      <c r="N47" s="2"/>
      <c r="Q47" s="55"/>
    </row>
    <row r="48">
      <c r="A48" s="59">
        <v>46.0</v>
      </c>
      <c r="B48" s="58">
        <v>3.4061403</v>
      </c>
      <c r="C48" s="60">
        <v>5.0E-4</v>
      </c>
      <c r="D48" s="58">
        <v>29.0417652</v>
      </c>
      <c r="E48" s="58">
        <v>0.015123</v>
      </c>
      <c r="F48" s="58">
        <v>28.07</v>
      </c>
      <c r="G48" s="2"/>
      <c r="H48" s="2"/>
      <c r="I48" s="2"/>
      <c r="J48" s="2"/>
      <c r="K48" s="2"/>
      <c r="L48" s="2"/>
      <c r="M48" s="2"/>
      <c r="N48" s="2"/>
      <c r="Q48" s="55"/>
    </row>
    <row r="49">
      <c r="A49" s="59">
        <v>47.0</v>
      </c>
      <c r="B49" s="58">
        <v>3.4060926</v>
      </c>
      <c r="C49" s="60">
        <v>5.0E-4</v>
      </c>
      <c r="D49" s="58">
        <v>29.0285892</v>
      </c>
      <c r="E49" s="58">
        <v>0.015123</v>
      </c>
      <c r="F49" s="58">
        <v>28.05</v>
      </c>
      <c r="G49" s="2"/>
      <c r="H49" s="2"/>
      <c r="I49" s="2"/>
      <c r="J49" s="2"/>
      <c r="K49" s="2"/>
      <c r="L49" s="2"/>
      <c r="M49" s="2"/>
      <c r="N49" s="2"/>
      <c r="Q49" s="55"/>
    </row>
    <row r="50">
      <c r="A50" s="59">
        <v>48.0</v>
      </c>
      <c r="B50" s="58">
        <v>3.4062402</v>
      </c>
      <c r="C50" s="60">
        <v>5.0E-4</v>
      </c>
      <c r="D50" s="58">
        <v>29.0104523</v>
      </c>
      <c r="E50" s="58">
        <v>0.015123</v>
      </c>
      <c r="F50" s="58">
        <v>28.03</v>
      </c>
      <c r="G50" s="2"/>
      <c r="H50" s="2"/>
      <c r="I50" s="2"/>
      <c r="J50" s="2"/>
      <c r="K50" s="2"/>
      <c r="L50" s="2"/>
      <c r="M50" s="2"/>
      <c r="N50" s="2"/>
      <c r="Q50" s="55"/>
    </row>
    <row r="51">
      <c r="A51" s="59">
        <v>49.0</v>
      </c>
      <c r="B51" s="58">
        <v>3.4063506</v>
      </c>
      <c r="C51" s="60">
        <v>5.0E-4</v>
      </c>
      <c r="D51" s="58">
        <v>28.9991703</v>
      </c>
      <c r="E51" s="58">
        <v>0.015123</v>
      </c>
      <c r="F51" s="58">
        <v>28.06</v>
      </c>
      <c r="G51" s="2"/>
      <c r="H51" s="2"/>
      <c r="I51" s="2"/>
      <c r="J51" s="2"/>
      <c r="K51" s="2"/>
      <c r="L51" s="2"/>
      <c r="M51" s="2"/>
      <c r="N51" s="2"/>
      <c r="Q51" s="55"/>
    </row>
    <row r="52">
      <c r="A52" s="59">
        <v>50.0</v>
      </c>
      <c r="B52" s="58">
        <v>3.4063718</v>
      </c>
      <c r="C52" s="60">
        <v>5.0E-4</v>
      </c>
      <c r="D52" s="58">
        <v>28.9920006</v>
      </c>
      <c r="E52" s="58">
        <v>0.015123</v>
      </c>
      <c r="F52" s="58">
        <v>28.07</v>
      </c>
      <c r="G52" s="2"/>
      <c r="H52" s="2"/>
      <c r="I52" s="2"/>
      <c r="J52" s="2"/>
      <c r="K52" s="2"/>
      <c r="L52" s="2"/>
      <c r="M52" s="2"/>
      <c r="N52" s="2"/>
      <c r="Q52" s="55"/>
    </row>
    <row r="53">
      <c r="A53" s="59">
        <v>51.0</v>
      </c>
      <c r="B53" s="58">
        <v>3.4062319</v>
      </c>
      <c r="C53" s="60">
        <v>5.0E-4</v>
      </c>
      <c r="D53" s="58">
        <v>28.9817963</v>
      </c>
      <c r="E53" s="58">
        <v>0.015123</v>
      </c>
      <c r="F53" s="58">
        <v>28.08</v>
      </c>
      <c r="G53" s="2"/>
      <c r="H53" s="2"/>
      <c r="I53" s="2"/>
      <c r="J53" s="2"/>
      <c r="K53" s="2"/>
      <c r="L53" s="2"/>
      <c r="M53" s="2"/>
      <c r="N53" s="2"/>
      <c r="Q53" s="55"/>
    </row>
    <row r="54">
      <c r="A54" s="59">
        <v>52.0</v>
      </c>
      <c r="B54" s="58">
        <v>3.4061379</v>
      </c>
      <c r="C54" s="60">
        <v>5.0E-4</v>
      </c>
      <c r="D54" s="58">
        <v>28.9610996</v>
      </c>
      <c r="E54" s="58">
        <v>0.015123</v>
      </c>
      <c r="F54" s="58">
        <v>28.14</v>
      </c>
      <c r="G54" s="2"/>
      <c r="H54" s="2"/>
      <c r="I54" s="2"/>
      <c r="J54" s="2"/>
      <c r="K54" s="2"/>
      <c r="L54" s="2"/>
      <c r="M54" s="2"/>
      <c r="N54" s="2"/>
      <c r="Q54" s="55"/>
    </row>
    <row r="55">
      <c r="A55" s="59">
        <v>53.0</v>
      </c>
      <c r="B55" s="58">
        <v>3.4060678</v>
      </c>
      <c r="C55" s="60">
        <v>5.0E-4</v>
      </c>
      <c r="D55" s="58">
        <v>28.930069</v>
      </c>
      <c r="E55" s="58">
        <v>0.015123</v>
      </c>
      <c r="F55" s="58">
        <v>28.09</v>
      </c>
      <c r="G55" s="2"/>
      <c r="H55" s="2"/>
      <c r="I55" s="2"/>
      <c r="J55" s="2"/>
      <c r="K55" s="2"/>
      <c r="L55" s="2"/>
      <c r="M55" s="2"/>
      <c r="N55" s="2"/>
      <c r="Q55" s="55"/>
    </row>
    <row r="56">
      <c r="A56" s="59">
        <v>54.0</v>
      </c>
      <c r="B56" s="58">
        <v>3.4060807</v>
      </c>
      <c r="C56" s="60">
        <v>5.0E-4</v>
      </c>
      <c r="D56" s="58">
        <v>28.891428</v>
      </c>
      <c r="E56" s="58">
        <v>0.015123</v>
      </c>
      <c r="F56" s="58">
        <v>28.11</v>
      </c>
      <c r="G56" s="2"/>
      <c r="H56" s="2"/>
      <c r="I56" s="2"/>
      <c r="J56" s="2"/>
      <c r="K56" s="2"/>
      <c r="L56" s="2"/>
      <c r="M56" s="2"/>
      <c r="N56" s="2"/>
      <c r="Q56" s="55"/>
    </row>
    <row r="57">
      <c r="A57" s="59">
        <v>55.0</v>
      </c>
      <c r="B57" s="58">
        <v>3.406177</v>
      </c>
      <c r="C57" s="60">
        <v>5.0E-4</v>
      </c>
      <c r="D57" s="58">
        <v>28.8697529</v>
      </c>
      <c r="E57" s="58">
        <v>0.015123</v>
      </c>
      <c r="F57" s="58">
        <v>28.11</v>
      </c>
      <c r="G57" s="2"/>
      <c r="H57" s="2"/>
      <c r="I57" s="2"/>
      <c r="J57" s="2"/>
      <c r="K57" s="2"/>
      <c r="L57" s="2"/>
      <c r="M57" s="2"/>
      <c r="N57" s="2"/>
      <c r="Q57" s="55"/>
    </row>
    <row r="58">
      <c r="A58" s="59">
        <v>56.0</v>
      </c>
      <c r="B58" s="58">
        <v>3.4061804</v>
      </c>
      <c r="C58" s="60">
        <v>5.0E-4</v>
      </c>
      <c r="D58" s="58">
        <v>28.8479176</v>
      </c>
      <c r="E58" s="58">
        <v>0.015123</v>
      </c>
      <c r="F58" s="58">
        <v>28.09</v>
      </c>
      <c r="G58" s="2"/>
      <c r="H58" s="2"/>
      <c r="I58" s="2"/>
      <c r="J58" s="2"/>
      <c r="K58" s="2"/>
      <c r="L58" s="2"/>
      <c r="M58" s="2"/>
      <c r="N58" s="2"/>
      <c r="Q58" s="55"/>
    </row>
    <row r="59">
      <c r="A59" s="59">
        <v>57.0</v>
      </c>
      <c r="B59" s="58">
        <v>3.406117</v>
      </c>
      <c r="C59" s="60">
        <v>5.0E-4</v>
      </c>
      <c r="D59" s="58">
        <v>28.8372898</v>
      </c>
      <c r="E59" s="58">
        <v>0.015123</v>
      </c>
      <c r="F59" s="58">
        <v>28.1</v>
      </c>
      <c r="G59" s="2"/>
      <c r="H59" s="2"/>
      <c r="I59" s="2"/>
      <c r="J59" s="2"/>
      <c r="K59" s="2"/>
      <c r="L59" s="2"/>
      <c r="M59" s="2"/>
      <c r="N59" s="2"/>
      <c r="Q59" s="55"/>
    </row>
    <row r="60">
      <c r="A60" s="59">
        <v>58.0</v>
      </c>
      <c r="B60" s="58">
        <v>3.4062986</v>
      </c>
      <c r="C60" s="60">
        <v>5.0E-4</v>
      </c>
      <c r="D60" s="58">
        <v>28.8260918</v>
      </c>
      <c r="E60" s="58">
        <v>0.015123</v>
      </c>
      <c r="F60" s="58">
        <v>28.1</v>
      </c>
      <c r="G60" s="2"/>
      <c r="H60" s="2"/>
      <c r="I60" s="2"/>
      <c r="J60" s="2"/>
      <c r="K60" s="2"/>
      <c r="L60" s="2"/>
      <c r="M60" s="2"/>
      <c r="N60" s="2"/>
      <c r="Q60" s="55"/>
    </row>
    <row r="61">
      <c r="A61" s="59">
        <v>59.0</v>
      </c>
      <c r="B61" s="58">
        <v>3.4063077</v>
      </c>
      <c r="C61" s="60">
        <v>5.0E-4</v>
      </c>
      <c r="D61" s="58">
        <v>28.8248501</v>
      </c>
      <c r="E61" s="58">
        <v>0.015123</v>
      </c>
      <c r="F61" s="58">
        <v>28.12</v>
      </c>
      <c r="G61" s="2"/>
      <c r="H61" s="2"/>
      <c r="I61" s="2"/>
      <c r="J61" s="2"/>
      <c r="K61" s="2"/>
      <c r="L61" s="2"/>
      <c r="M61" s="2"/>
      <c r="N61" s="2"/>
      <c r="Q61" s="55"/>
    </row>
    <row r="62">
      <c r="A62" s="59">
        <v>60.0</v>
      </c>
      <c r="B62" s="58">
        <v>3.4062419</v>
      </c>
      <c r="C62" s="60">
        <v>5.0E-4</v>
      </c>
      <c r="D62" s="58">
        <v>28.8168278</v>
      </c>
      <c r="E62" s="58">
        <v>0.015123</v>
      </c>
      <c r="F62" s="58">
        <v>28.12</v>
      </c>
      <c r="G62" s="2"/>
      <c r="H62" s="2"/>
      <c r="I62" s="2"/>
      <c r="J62" s="2"/>
      <c r="K62" s="2"/>
      <c r="L62" s="2"/>
      <c r="M62" s="2"/>
      <c r="N62" s="2"/>
      <c r="Q62" s="55"/>
    </row>
    <row r="63">
      <c r="A63" s="59">
        <v>61.0</v>
      </c>
      <c r="B63" s="58">
        <v>3.4061389</v>
      </c>
      <c r="C63" s="60">
        <v>5.0E-4</v>
      </c>
      <c r="D63" s="58">
        <v>28.7897358</v>
      </c>
      <c r="E63" s="58">
        <v>0.015123</v>
      </c>
      <c r="F63" s="58">
        <v>28.08</v>
      </c>
      <c r="G63" s="2"/>
      <c r="H63" s="2"/>
      <c r="I63" s="2"/>
      <c r="J63" s="2"/>
      <c r="K63" s="2"/>
      <c r="L63" s="2"/>
      <c r="M63" s="2"/>
      <c r="N63" s="2"/>
      <c r="Q63" s="55"/>
    </row>
    <row r="64">
      <c r="A64" s="59">
        <v>62.0</v>
      </c>
      <c r="B64" s="58">
        <v>3.4060755</v>
      </c>
      <c r="C64" s="60">
        <v>5.0E-4</v>
      </c>
      <c r="D64" s="58">
        <v>28.7609653</v>
      </c>
      <c r="E64" s="58">
        <v>0.015123</v>
      </c>
      <c r="F64" s="58">
        <v>28.09</v>
      </c>
      <c r="G64" s="2"/>
      <c r="H64" s="2"/>
      <c r="I64" s="2"/>
      <c r="J64" s="2"/>
      <c r="K64" s="2"/>
      <c r="L64" s="2"/>
      <c r="M64" s="2"/>
      <c r="N64" s="2"/>
      <c r="Q64" s="55"/>
    </row>
    <row r="65">
      <c r="A65" s="59">
        <v>63.0</v>
      </c>
      <c r="B65" s="58">
        <v>3.4060633</v>
      </c>
      <c r="C65" s="60">
        <v>5.0E-4</v>
      </c>
      <c r="D65" s="58">
        <v>28.7239819</v>
      </c>
      <c r="E65" s="58">
        <v>0.015123</v>
      </c>
      <c r="F65" s="58">
        <v>28.11</v>
      </c>
      <c r="G65" s="2"/>
      <c r="H65" s="2"/>
      <c r="I65" s="2"/>
      <c r="J65" s="2"/>
      <c r="K65" s="2"/>
      <c r="L65" s="2"/>
      <c r="M65" s="2"/>
      <c r="N65" s="2"/>
      <c r="Q65" s="55"/>
    </row>
    <row r="66">
      <c r="A66" s="59">
        <v>64.0</v>
      </c>
      <c r="B66" s="58">
        <v>3.4062436</v>
      </c>
      <c r="C66" s="60">
        <v>5.0E-4</v>
      </c>
      <c r="D66" s="58">
        <v>28.6933994</v>
      </c>
      <c r="E66" s="58">
        <v>0.015123</v>
      </c>
      <c r="F66" s="58">
        <v>28.1</v>
      </c>
      <c r="G66" s="2"/>
      <c r="H66" s="2"/>
      <c r="I66" s="2"/>
      <c r="J66" s="2"/>
      <c r="K66" s="2"/>
      <c r="L66" s="2"/>
      <c r="M66" s="2"/>
      <c r="N66" s="2"/>
      <c r="Q66" s="55"/>
    </row>
    <row r="67">
      <c r="A67" s="59">
        <v>65.0</v>
      </c>
      <c r="B67" s="58">
        <v>3.406281</v>
      </c>
      <c r="C67" s="60">
        <v>5.0E-4</v>
      </c>
      <c r="D67" s="58">
        <v>28.6745338</v>
      </c>
      <c r="E67" s="58">
        <v>0.015123</v>
      </c>
      <c r="F67" s="58">
        <v>28.1</v>
      </c>
      <c r="G67" s="2"/>
      <c r="H67" s="2"/>
      <c r="I67" s="2"/>
      <c r="J67" s="2"/>
      <c r="K67" s="2"/>
      <c r="L67" s="2"/>
      <c r="M67" s="2"/>
      <c r="N67" s="2"/>
      <c r="Q67" s="55"/>
    </row>
    <row r="68">
      <c r="A68" s="59">
        <v>66.0</v>
      </c>
      <c r="B68" s="58">
        <v>3.4062378</v>
      </c>
      <c r="C68" s="60">
        <v>5.0E-4</v>
      </c>
      <c r="D68" s="58">
        <v>28.6637878</v>
      </c>
      <c r="E68" s="58">
        <v>0.015123</v>
      </c>
      <c r="F68" s="58">
        <v>28.1</v>
      </c>
      <c r="G68" s="2"/>
      <c r="H68" s="2"/>
      <c r="I68" s="2"/>
      <c r="J68" s="2"/>
      <c r="K68" s="2"/>
      <c r="L68" s="2"/>
      <c r="M68" s="2"/>
      <c r="N68" s="2"/>
      <c r="Q68" s="55"/>
    </row>
    <row r="69">
      <c r="A69" s="59">
        <v>67.0</v>
      </c>
      <c r="B69" s="58">
        <v>3.4062567</v>
      </c>
      <c r="C69" s="60">
        <v>5.0E-4</v>
      </c>
      <c r="D69" s="58">
        <v>28.6566448</v>
      </c>
      <c r="E69" s="58">
        <v>0.015123</v>
      </c>
      <c r="F69" s="58">
        <v>28.13</v>
      </c>
      <c r="G69" s="2"/>
      <c r="H69" s="2"/>
      <c r="I69" s="2"/>
      <c r="J69" s="2"/>
      <c r="K69" s="2"/>
      <c r="L69" s="2"/>
      <c r="M69" s="2"/>
      <c r="N69" s="2"/>
      <c r="Q69" s="55"/>
    </row>
    <row r="70">
      <c r="A70" s="59">
        <v>68.0</v>
      </c>
      <c r="B70" s="58">
        <v>3.4063761</v>
      </c>
      <c r="C70" s="60">
        <v>5.0E-4</v>
      </c>
      <c r="D70" s="58">
        <v>28.6530724</v>
      </c>
      <c r="E70" s="58">
        <v>0.015123</v>
      </c>
      <c r="F70" s="58">
        <v>28.11</v>
      </c>
      <c r="G70" s="2"/>
      <c r="H70" s="2"/>
      <c r="I70" s="2"/>
      <c r="J70" s="2"/>
      <c r="K70" s="2"/>
      <c r="L70" s="2"/>
      <c r="M70" s="2"/>
      <c r="N70" s="2"/>
      <c r="Q70" s="55"/>
    </row>
    <row r="71">
      <c r="A71" s="59">
        <v>69.0</v>
      </c>
      <c r="B71" s="58">
        <v>3.4062064</v>
      </c>
      <c r="C71" s="60">
        <v>5.0E-4</v>
      </c>
      <c r="D71" s="58">
        <v>28.6318092</v>
      </c>
      <c r="E71" s="58">
        <v>0.015123</v>
      </c>
      <c r="F71" s="58">
        <v>28.12</v>
      </c>
      <c r="G71" s="2"/>
      <c r="H71" s="2"/>
      <c r="I71" s="2"/>
      <c r="J71" s="2"/>
      <c r="K71" s="2"/>
      <c r="L71" s="2"/>
      <c r="M71" s="2"/>
      <c r="N71" s="2"/>
      <c r="Q71" s="55"/>
    </row>
    <row r="72">
      <c r="A72" s="59">
        <v>70.0</v>
      </c>
      <c r="B72" s="58">
        <v>3.4061561</v>
      </c>
      <c r="C72" s="60">
        <v>5.0E-4</v>
      </c>
      <c r="D72" s="58">
        <v>28.6090584</v>
      </c>
      <c r="E72" s="58">
        <v>0.015123</v>
      </c>
      <c r="F72" s="58">
        <v>28.12</v>
      </c>
      <c r="G72" s="2"/>
      <c r="H72" s="2"/>
      <c r="I72" s="2"/>
      <c r="J72" s="2"/>
      <c r="K72" s="2"/>
      <c r="L72" s="2"/>
      <c r="M72" s="2"/>
      <c r="N72" s="2"/>
      <c r="Q72" s="55"/>
    </row>
    <row r="73">
      <c r="A73" s="59">
        <v>71.0</v>
      </c>
      <c r="B73" s="58">
        <v>3.4060855</v>
      </c>
      <c r="C73" s="60">
        <v>5.0E-4</v>
      </c>
      <c r="D73" s="58">
        <v>28.5782623</v>
      </c>
      <c r="E73" s="58">
        <v>0.015123</v>
      </c>
      <c r="F73" s="58">
        <v>28.11</v>
      </c>
      <c r="G73" s="2"/>
      <c r="H73" s="2"/>
      <c r="I73" s="2"/>
      <c r="J73" s="2"/>
      <c r="K73" s="2"/>
      <c r="L73" s="2"/>
      <c r="M73" s="2"/>
      <c r="N73" s="2"/>
      <c r="Q73" s="55"/>
    </row>
    <row r="74">
      <c r="A74" s="59">
        <v>72.0</v>
      </c>
      <c r="B74" s="58">
        <v>3.4060555</v>
      </c>
      <c r="C74" s="60">
        <v>5.0E-4</v>
      </c>
      <c r="D74" s="58">
        <v>28.5416374</v>
      </c>
      <c r="E74" s="58">
        <v>0.015123</v>
      </c>
      <c r="F74" s="58">
        <v>28.09</v>
      </c>
      <c r="G74" s="2"/>
      <c r="H74" s="2"/>
      <c r="I74" s="2"/>
      <c r="J74" s="2"/>
      <c r="K74" s="2"/>
      <c r="L74" s="2"/>
      <c r="M74" s="2"/>
      <c r="N74" s="2"/>
      <c r="Q74" s="55"/>
    </row>
    <row r="75">
      <c r="A75" s="59">
        <v>73.0</v>
      </c>
      <c r="B75" s="58">
        <v>3.4060342</v>
      </c>
      <c r="C75" s="60">
        <v>5.0E-4</v>
      </c>
      <c r="D75" s="58">
        <v>28.5235081</v>
      </c>
      <c r="E75" s="58">
        <v>0.015123</v>
      </c>
      <c r="F75" s="58">
        <v>28.12</v>
      </c>
      <c r="G75" s="2"/>
      <c r="H75" s="2"/>
      <c r="I75" s="2"/>
      <c r="J75" s="2"/>
      <c r="K75" s="2"/>
      <c r="L75" s="2"/>
      <c r="M75" s="2"/>
      <c r="N75" s="2"/>
      <c r="Q75" s="55"/>
    </row>
    <row r="76">
      <c r="A76" s="59">
        <v>74.0</v>
      </c>
      <c r="B76" s="58">
        <v>3.4061341</v>
      </c>
      <c r="C76" s="60">
        <v>5.0E-4</v>
      </c>
      <c r="D76" s="58">
        <v>28.5003319</v>
      </c>
      <c r="E76" s="58">
        <v>0.015123</v>
      </c>
      <c r="F76" s="58">
        <v>28.11</v>
      </c>
      <c r="G76" s="2"/>
      <c r="H76" s="2"/>
      <c r="I76" s="2"/>
      <c r="J76" s="2"/>
      <c r="K76" s="2"/>
      <c r="L76" s="2"/>
      <c r="M76" s="2"/>
      <c r="N76" s="2"/>
      <c r="Q76" s="55"/>
    </row>
    <row r="77">
      <c r="A77" s="59">
        <v>75.0</v>
      </c>
      <c r="B77" s="58">
        <v>3.4062126</v>
      </c>
      <c r="C77" s="60">
        <v>5.0E-4</v>
      </c>
      <c r="D77" s="58">
        <v>28.4926796</v>
      </c>
      <c r="E77" s="58">
        <v>0.015123</v>
      </c>
      <c r="F77" s="58">
        <v>28.12</v>
      </c>
      <c r="G77" s="2"/>
      <c r="H77" s="2"/>
      <c r="I77" s="2"/>
      <c r="J77" s="2"/>
      <c r="K77" s="2"/>
      <c r="L77" s="2"/>
      <c r="M77" s="2"/>
      <c r="N77" s="2"/>
      <c r="Q77" s="55"/>
    </row>
    <row r="78">
      <c r="A78" s="59">
        <v>76.0</v>
      </c>
      <c r="B78" s="58">
        <v>3.4061465</v>
      </c>
      <c r="C78" s="60">
        <v>5.0E-4</v>
      </c>
      <c r="D78" s="58">
        <v>28.4926262</v>
      </c>
      <c r="E78" s="58">
        <v>0.015123</v>
      </c>
      <c r="F78" s="58">
        <v>28.13</v>
      </c>
      <c r="G78" s="2"/>
      <c r="H78" s="2"/>
      <c r="I78" s="2"/>
      <c r="J78" s="2"/>
      <c r="K78" s="2"/>
      <c r="L78" s="2"/>
      <c r="M78" s="2"/>
      <c r="N78" s="2"/>
      <c r="Q78" s="55"/>
    </row>
    <row r="79">
      <c r="A79" s="59">
        <v>77.0</v>
      </c>
      <c r="B79" s="58">
        <v>3.4061399</v>
      </c>
      <c r="C79" s="60">
        <v>5.0E-4</v>
      </c>
      <c r="D79" s="58">
        <v>28.4811516</v>
      </c>
      <c r="E79" s="58">
        <v>0.015123</v>
      </c>
      <c r="F79" s="58">
        <v>28.13</v>
      </c>
      <c r="G79" s="2"/>
      <c r="H79" s="2"/>
      <c r="I79" s="2"/>
      <c r="J79" s="2"/>
      <c r="K79" s="2"/>
      <c r="L79" s="2"/>
      <c r="M79" s="2"/>
      <c r="N79" s="2"/>
      <c r="Q79" s="55"/>
    </row>
    <row r="80">
      <c r="A80" s="59">
        <v>78.0</v>
      </c>
      <c r="B80" s="58">
        <v>3.4058893</v>
      </c>
      <c r="C80" s="60">
        <v>5.0E-4</v>
      </c>
      <c r="D80" s="58">
        <v>28.4581814</v>
      </c>
      <c r="E80" s="58">
        <v>0.015123</v>
      </c>
      <c r="F80" s="58">
        <v>28.13</v>
      </c>
      <c r="G80" s="2"/>
      <c r="H80" s="2"/>
      <c r="I80" s="2"/>
      <c r="J80" s="2"/>
      <c r="K80" s="2"/>
      <c r="L80" s="2"/>
      <c r="M80" s="2"/>
      <c r="N80" s="2"/>
      <c r="Q80" s="55"/>
    </row>
    <row r="81">
      <c r="A81" s="59">
        <v>79.0</v>
      </c>
      <c r="B81" s="58">
        <v>3.4064035</v>
      </c>
      <c r="C81" s="60">
        <v>5.0E-4</v>
      </c>
      <c r="D81" s="58">
        <v>28.4320564</v>
      </c>
      <c r="E81" s="58">
        <v>0.015123</v>
      </c>
      <c r="F81" s="58">
        <v>28.1</v>
      </c>
      <c r="G81" s="2"/>
      <c r="H81" s="2"/>
      <c r="I81" s="2"/>
      <c r="J81" s="2"/>
      <c r="K81" s="2"/>
      <c r="L81" s="2"/>
      <c r="M81" s="2"/>
      <c r="N81" s="2"/>
      <c r="Q81" s="55"/>
    </row>
    <row r="82">
      <c r="A82" s="59">
        <v>80.0</v>
      </c>
      <c r="B82" s="58">
        <v>3.4059443</v>
      </c>
      <c r="C82" s="60">
        <v>5.0E-4</v>
      </c>
      <c r="D82" s="58">
        <v>28.3743572</v>
      </c>
      <c r="E82" s="58">
        <v>0.015123</v>
      </c>
      <c r="F82" s="58">
        <v>28.1</v>
      </c>
      <c r="G82" s="2"/>
      <c r="H82" s="2"/>
      <c r="I82" s="2"/>
      <c r="J82" s="2"/>
      <c r="K82" s="2"/>
      <c r="L82" s="2"/>
      <c r="M82" s="2"/>
      <c r="N82" s="2"/>
      <c r="Q82" s="55"/>
    </row>
    <row r="83">
      <c r="A83" s="59">
        <v>81.0</v>
      </c>
      <c r="B83" s="58">
        <v>3.4060421</v>
      </c>
      <c r="C83" s="60">
        <v>5.0E-4</v>
      </c>
      <c r="D83" s="58">
        <v>28.3393726</v>
      </c>
      <c r="E83" s="58">
        <v>0.015123</v>
      </c>
      <c r="F83" s="58">
        <v>28.11</v>
      </c>
      <c r="G83" s="2"/>
      <c r="H83" s="2"/>
      <c r="I83" s="2"/>
      <c r="J83" s="2"/>
      <c r="K83" s="2"/>
      <c r="L83" s="2"/>
      <c r="M83" s="2"/>
      <c r="N83" s="2"/>
      <c r="Q83" s="55"/>
    </row>
    <row r="84">
      <c r="A84" s="59">
        <v>82.0</v>
      </c>
      <c r="B84" s="58">
        <v>3.4061208</v>
      </c>
      <c r="C84" s="60">
        <v>5.0E-4</v>
      </c>
      <c r="D84" s="58">
        <v>28.3163643</v>
      </c>
      <c r="E84" s="58">
        <v>0.015123</v>
      </c>
      <c r="F84" s="58">
        <v>28.12</v>
      </c>
      <c r="G84" s="2"/>
      <c r="H84" s="2"/>
      <c r="I84" s="2"/>
      <c r="J84" s="2"/>
      <c r="K84" s="2"/>
      <c r="L84" s="2"/>
      <c r="M84" s="2"/>
      <c r="N84" s="2"/>
      <c r="Q84" s="55"/>
    </row>
    <row r="85">
      <c r="A85" s="59">
        <v>83.0</v>
      </c>
      <c r="B85" s="58">
        <v>3.4062514</v>
      </c>
      <c r="C85" s="60">
        <v>5.0E-4</v>
      </c>
      <c r="D85" s="58">
        <v>28.2963161</v>
      </c>
      <c r="E85" s="58">
        <v>0.015123</v>
      </c>
      <c r="F85" s="58">
        <v>28.13</v>
      </c>
      <c r="G85" s="2"/>
      <c r="H85" s="2"/>
      <c r="I85" s="2"/>
      <c r="J85" s="2"/>
      <c r="K85" s="2"/>
      <c r="L85" s="2"/>
      <c r="M85" s="2"/>
      <c r="N85" s="2"/>
      <c r="Q85" s="55"/>
    </row>
    <row r="86">
      <c r="A86" s="59">
        <v>84.0</v>
      </c>
      <c r="B86" s="58">
        <v>3.406311</v>
      </c>
      <c r="C86" s="60">
        <v>5.0E-4</v>
      </c>
      <c r="D86" s="58">
        <v>28.2802734</v>
      </c>
      <c r="E86" s="58">
        <v>0.015123</v>
      </c>
      <c r="F86" s="58">
        <v>28.13</v>
      </c>
      <c r="G86" s="2"/>
      <c r="H86" s="2"/>
      <c r="I86" s="2"/>
      <c r="J86" s="2"/>
      <c r="K86" s="2"/>
      <c r="L86" s="2"/>
      <c r="M86" s="2"/>
      <c r="N86" s="2"/>
      <c r="Q86" s="55"/>
    </row>
    <row r="87">
      <c r="A87" s="59">
        <v>85.0</v>
      </c>
      <c r="B87" s="58">
        <v>3.4060843</v>
      </c>
      <c r="C87" s="60">
        <v>5.0E-4</v>
      </c>
      <c r="D87" s="58">
        <v>28.2636948</v>
      </c>
      <c r="E87" s="58">
        <v>0.015123</v>
      </c>
      <c r="F87" s="58">
        <v>28.12</v>
      </c>
      <c r="G87" s="2"/>
      <c r="H87" s="2"/>
      <c r="I87" s="2"/>
      <c r="J87" s="2"/>
      <c r="K87" s="2"/>
      <c r="L87" s="2"/>
      <c r="M87" s="2"/>
      <c r="N87" s="2"/>
      <c r="Q87" s="55"/>
    </row>
    <row r="88">
      <c r="A88" s="59">
        <v>86.0</v>
      </c>
      <c r="B88" s="58">
        <v>3.406095</v>
      </c>
      <c r="C88" s="60">
        <v>5.0E-4</v>
      </c>
      <c r="D88" s="58">
        <v>28.2546043</v>
      </c>
      <c r="E88" s="58">
        <v>0.015123</v>
      </c>
      <c r="F88" s="58">
        <v>28.12</v>
      </c>
      <c r="G88" s="2"/>
      <c r="H88" s="2"/>
      <c r="I88" s="2"/>
      <c r="J88" s="2"/>
      <c r="K88" s="2"/>
      <c r="L88" s="2"/>
      <c r="M88" s="2"/>
      <c r="N88" s="2"/>
      <c r="Q88" s="55"/>
    </row>
    <row r="89">
      <c r="A89" s="59">
        <v>87.0</v>
      </c>
      <c r="B89" s="58">
        <v>3.4060841</v>
      </c>
      <c r="C89" s="60">
        <v>5.0E-4</v>
      </c>
      <c r="D89" s="58">
        <v>28.2319984</v>
      </c>
      <c r="E89" s="58">
        <v>0.015123</v>
      </c>
      <c r="F89" s="58">
        <v>28.11</v>
      </c>
      <c r="G89" s="2"/>
      <c r="H89" s="2"/>
      <c r="I89" s="2"/>
      <c r="J89" s="2"/>
      <c r="K89" s="2"/>
      <c r="L89" s="2"/>
      <c r="M89" s="2"/>
      <c r="N89" s="2"/>
      <c r="Q89" s="55"/>
    </row>
    <row r="90">
      <c r="A90" s="59">
        <v>88.0</v>
      </c>
      <c r="B90" s="58">
        <v>3.4063163</v>
      </c>
      <c r="C90" s="60">
        <v>5.0E-4</v>
      </c>
      <c r="D90" s="58">
        <v>28.198103</v>
      </c>
      <c r="E90" s="58">
        <v>0.015123</v>
      </c>
      <c r="F90" s="58">
        <v>28.12</v>
      </c>
      <c r="G90" s="2"/>
      <c r="H90" s="2"/>
      <c r="I90" s="2"/>
      <c r="J90" s="2"/>
      <c r="K90" s="2"/>
      <c r="L90" s="2"/>
      <c r="M90" s="2"/>
      <c r="N90" s="2"/>
      <c r="Q90" s="55"/>
    </row>
    <row r="91">
      <c r="A91" s="59">
        <v>89.0</v>
      </c>
      <c r="B91" s="58">
        <v>3.4060822</v>
      </c>
      <c r="C91" s="60">
        <v>5.0E-4</v>
      </c>
      <c r="D91" s="58">
        <v>28.1655235</v>
      </c>
      <c r="E91" s="58">
        <v>0.015123</v>
      </c>
      <c r="F91" s="58">
        <v>28.17</v>
      </c>
      <c r="G91" s="2"/>
      <c r="H91" s="2"/>
      <c r="I91" s="2"/>
      <c r="J91" s="2"/>
      <c r="K91" s="2"/>
      <c r="L91" s="2"/>
      <c r="M91" s="2"/>
      <c r="N91" s="2"/>
      <c r="Q91" s="55"/>
    </row>
    <row r="92">
      <c r="A92" s="59">
        <v>90.0</v>
      </c>
      <c r="B92" s="58">
        <v>3.4060237</v>
      </c>
      <c r="C92" s="60">
        <v>5.0E-4</v>
      </c>
      <c r="D92" s="58">
        <v>28.1298447</v>
      </c>
      <c r="E92" s="58">
        <v>0.015123</v>
      </c>
      <c r="F92" s="58">
        <v>28.14</v>
      </c>
      <c r="G92" s="2"/>
      <c r="H92" s="2"/>
      <c r="I92" s="2"/>
      <c r="J92" s="2"/>
      <c r="K92" s="2"/>
      <c r="L92" s="2"/>
      <c r="M92" s="2"/>
      <c r="N92" s="2"/>
      <c r="Q92" s="55"/>
    </row>
    <row r="93">
      <c r="A93" s="59">
        <v>91.0</v>
      </c>
      <c r="B93" s="58">
        <v>3.4060519</v>
      </c>
      <c r="C93" s="60">
        <v>5.0E-4</v>
      </c>
      <c r="D93" s="58">
        <v>28.1101112</v>
      </c>
      <c r="E93" s="58">
        <v>0.015123</v>
      </c>
      <c r="F93" s="58">
        <v>28.12</v>
      </c>
      <c r="G93" s="2"/>
      <c r="H93" s="2"/>
      <c r="I93" s="2"/>
      <c r="J93" s="2"/>
      <c r="K93" s="2"/>
      <c r="L93" s="2"/>
      <c r="M93" s="2"/>
      <c r="N93" s="2"/>
      <c r="Q93" s="55"/>
    </row>
    <row r="94">
      <c r="A94" s="59">
        <v>92.0</v>
      </c>
      <c r="B94" s="58">
        <v>3.4061074</v>
      </c>
      <c r="C94" s="60">
        <v>5.0E-4</v>
      </c>
      <c r="D94" s="58">
        <v>28.0972424</v>
      </c>
      <c r="E94" s="58">
        <v>0.015123</v>
      </c>
      <c r="F94" s="58">
        <v>28.12</v>
      </c>
      <c r="G94" s="2"/>
      <c r="H94" s="2"/>
      <c r="I94" s="2"/>
      <c r="J94" s="2"/>
      <c r="K94" s="2"/>
      <c r="L94" s="2"/>
      <c r="M94" s="2"/>
      <c r="N94" s="2"/>
      <c r="Q94" s="55"/>
    </row>
    <row r="95">
      <c r="A95" s="59">
        <v>93.0</v>
      </c>
      <c r="B95" s="58">
        <v>3.4062593</v>
      </c>
      <c r="C95" s="60">
        <v>5.0E-4</v>
      </c>
      <c r="D95" s="58">
        <v>28.0742817</v>
      </c>
      <c r="E95" s="58">
        <v>0.015123</v>
      </c>
      <c r="F95" s="58">
        <v>28.12</v>
      </c>
      <c r="G95" s="2"/>
      <c r="H95" s="2"/>
      <c r="I95" s="2"/>
      <c r="J95" s="2"/>
      <c r="K95" s="2"/>
      <c r="L95" s="2"/>
      <c r="M95" s="2"/>
      <c r="N95" s="2"/>
      <c r="Q95" s="55"/>
    </row>
    <row r="96">
      <c r="A96" s="59">
        <v>94.0</v>
      </c>
      <c r="B96" s="58">
        <v>3.4062099</v>
      </c>
      <c r="C96" s="60">
        <v>5.0E-4</v>
      </c>
      <c r="D96" s="58">
        <v>28.0730001</v>
      </c>
      <c r="E96" s="58">
        <v>0.015123</v>
      </c>
      <c r="F96" s="58">
        <v>28.16</v>
      </c>
      <c r="G96" s="2"/>
      <c r="H96" s="2"/>
      <c r="I96" s="2"/>
      <c r="J96" s="2"/>
      <c r="K96" s="2"/>
      <c r="L96" s="2"/>
      <c r="M96" s="2"/>
      <c r="N96" s="2"/>
      <c r="Q96" s="55"/>
    </row>
    <row r="97">
      <c r="A97" s="59">
        <v>95.0</v>
      </c>
      <c r="B97" s="58">
        <v>3.4060683</v>
      </c>
      <c r="C97" s="60">
        <v>5.0E-4</v>
      </c>
      <c r="D97" s="58">
        <v>28.0536327</v>
      </c>
      <c r="E97" s="58">
        <v>0.015123</v>
      </c>
      <c r="F97" s="58">
        <v>28.08</v>
      </c>
      <c r="G97" s="2"/>
      <c r="H97" s="2"/>
      <c r="I97" s="2"/>
      <c r="J97" s="2"/>
      <c r="K97" s="2"/>
      <c r="L97" s="2"/>
      <c r="M97" s="2"/>
      <c r="N97" s="2"/>
      <c r="Q97" s="55"/>
    </row>
    <row r="98">
      <c r="A98" s="59">
        <v>96.0</v>
      </c>
      <c r="B98" s="58">
        <v>3.4061427</v>
      </c>
      <c r="C98" s="60">
        <v>5.0E-4</v>
      </c>
      <c r="D98" s="58">
        <v>28.0329895</v>
      </c>
      <c r="E98" s="58">
        <v>0.015123</v>
      </c>
      <c r="F98" s="58">
        <v>28.12</v>
      </c>
      <c r="G98" s="2"/>
      <c r="H98" s="2"/>
      <c r="I98" s="2"/>
      <c r="J98" s="2"/>
      <c r="K98" s="2"/>
      <c r="L98" s="2"/>
      <c r="M98" s="2"/>
      <c r="N98" s="2"/>
      <c r="Q98" s="55"/>
    </row>
    <row r="99">
      <c r="A99" s="59">
        <v>97.0</v>
      </c>
      <c r="B99" s="58">
        <v>3.4061313</v>
      </c>
      <c r="C99" s="60">
        <v>5.0E-4</v>
      </c>
      <c r="D99" s="58">
        <v>28.0011578</v>
      </c>
      <c r="E99" s="58">
        <v>0.015123</v>
      </c>
      <c r="F99" s="58">
        <v>28.1</v>
      </c>
      <c r="G99" s="2"/>
      <c r="H99" s="2"/>
      <c r="I99" s="2"/>
      <c r="J99" s="2"/>
      <c r="K99" s="2"/>
      <c r="L99" s="2"/>
      <c r="M99" s="2"/>
      <c r="N99" s="2"/>
      <c r="Q99" s="55"/>
    </row>
    <row r="100">
      <c r="A100" s="59">
        <v>98.0</v>
      </c>
      <c r="B100" s="58">
        <v>3.4057779</v>
      </c>
      <c r="C100" s="60">
        <v>5.0E-4</v>
      </c>
      <c r="D100" s="58">
        <v>27.9693966</v>
      </c>
      <c r="E100" s="58">
        <v>0.015123</v>
      </c>
      <c r="F100" s="58">
        <v>28.11</v>
      </c>
      <c r="G100" s="2"/>
      <c r="H100" s="2"/>
      <c r="I100" s="2"/>
      <c r="J100" s="2"/>
      <c r="K100" s="2"/>
      <c r="L100" s="2"/>
      <c r="M100" s="2"/>
      <c r="N100" s="2"/>
      <c r="Q100" s="55"/>
    </row>
    <row r="101">
      <c r="A101" s="59">
        <v>99.0</v>
      </c>
      <c r="B101" s="58">
        <v>3.4059324</v>
      </c>
      <c r="C101" s="60">
        <v>5.0E-4</v>
      </c>
      <c r="D101" s="58">
        <v>27.9403744</v>
      </c>
      <c r="E101" s="58">
        <v>0.015123</v>
      </c>
      <c r="F101" s="58">
        <v>28.11</v>
      </c>
      <c r="G101" s="2"/>
      <c r="H101" s="2"/>
      <c r="I101" s="2"/>
      <c r="J101" s="2"/>
      <c r="K101" s="2"/>
      <c r="L101" s="2"/>
      <c r="M101" s="2"/>
      <c r="N101" s="2"/>
      <c r="Q101" s="55"/>
    </row>
    <row r="102">
      <c r="A102" s="59">
        <v>100.0</v>
      </c>
      <c r="B102" s="58">
        <v>3.4060371</v>
      </c>
      <c r="C102" s="60">
        <v>5.0E-4</v>
      </c>
      <c r="D102" s="58">
        <v>27.92383</v>
      </c>
      <c r="E102" s="58">
        <v>0.015123</v>
      </c>
      <c r="F102" s="58">
        <v>28.13</v>
      </c>
      <c r="G102" s="2"/>
      <c r="H102" s="2"/>
      <c r="I102" s="2"/>
      <c r="J102" s="2"/>
      <c r="K102" s="2"/>
      <c r="L102" s="2"/>
      <c r="M102" s="2"/>
      <c r="N102" s="2"/>
      <c r="Q102" s="55"/>
    </row>
    <row r="104">
      <c r="A104" s="2" t="s">
        <v>144</v>
      </c>
      <c r="B104" s="36">
        <f>AVERAGE(B3:B102)</f>
        <v>3.406184973</v>
      </c>
      <c r="C104" s="36"/>
      <c r="D104" s="36"/>
      <c r="E104" s="36"/>
      <c r="F104" s="2"/>
      <c r="G104" s="2"/>
      <c r="H104" s="2"/>
      <c r="I104" s="2"/>
      <c r="J104" s="2"/>
      <c r="K104" s="2"/>
      <c r="L104" s="2"/>
      <c r="M104" s="2"/>
      <c r="N104" s="2"/>
    </row>
    <row r="105">
      <c r="A105" s="2" t="s">
        <v>145</v>
      </c>
      <c r="B105" s="36">
        <f>STDEV(B3:B102)</f>
        <v>0.0001159160606</v>
      </c>
      <c r="C105" s="36"/>
      <c r="D105" s="36"/>
      <c r="E105" s="36"/>
      <c r="F105" s="2"/>
      <c r="G105" s="2"/>
      <c r="H105" s="2"/>
      <c r="I105" s="2"/>
      <c r="J105" s="2"/>
      <c r="K105" s="2"/>
      <c r="L105" s="2"/>
      <c r="M105" s="2"/>
      <c r="N105" s="2"/>
    </row>
    <row r="106">
      <c r="A106" s="2" t="s">
        <v>146</v>
      </c>
      <c r="B106" s="36">
        <f>B105/10</f>
        <v>0.00001159160606</v>
      </c>
      <c r="C106" s="36"/>
      <c r="D106" s="36"/>
      <c r="E106" s="36"/>
      <c r="F106" s="2"/>
      <c r="G106" s="2"/>
      <c r="H106" s="2"/>
      <c r="I106" s="2"/>
      <c r="J106" s="2"/>
      <c r="K106" s="2"/>
      <c r="L106" s="2"/>
      <c r="M106" s="2"/>
      <c r="N106" s="2"/>
      <c r="P106" s="55"/>
    </row>
    <row r="107">
      <c r="B107" s="56"/>
      <c r="C107" s="56"/>
      <c r="D107" s="56"/>
      <c r="E107" s="56"/>
    </row>
    <row r="108">
      <c r="A108" s="2" t="s">
        <v>147</v>
      </c>
      <c r="B108" s="36"/>
      <c r="C108" s="36">
        <v>2832.0</v>
      </c>
      <c r="D108" s="36"/>
      <c r="E108" s="36"/>
      <c r="F108" s="2"/>
      <c r="G108" s="2"/>
      <c r="H108" s="2"/>
      <c r="I108" s="2"/>
      <c r="J108" s="2"/>
      <c r="K108" s="2"/>
      <c r="L108" s="2"/>
      <c r="M108" s="2"/>
      <c r="N108" s="2"/>
    </row>
    <row r="109">
      <c r="A109" s="2" t="s">
        <v>148</v>
      </c>
      <c r="B109" s="56"/>
      <c r="C109" s="36">
        <v>81.6</v>
      </c>
      <c r="D109" s="56"/>
      <c r="E109" s="56"/>
    </row>
    <row r="110">
      <c r="B110" s="36"/>
      <c r="C110" s="36"/>
      <c r="D110" s="36"/>
      <c r="E110" s="36"/>
      <c r="F110" s="2"/>
      <c r="G110" s="2"/>
      <c r="H110" s="2"/>
      <c r="I110" s="2"/>
      <c r="J110" s="2"/>
      <c r="K110" s="2"/>
      <c r="L110" s="2"/>
      <c r="M110" s="2"/>
      <c r="N110" s="2"/>
    </row>
    <row r="111">
      <c r="A111" s="2" t="s">
        <v>149</v>
      </c>
      <c r="B111" s="36"/>
      <c r="C111" s="36">
        <f>(C108+C109/2)*(2*pi()/B104)^2/1000</f>
        <v>9.775267969</v>
      </c>
      <c r="D111" s="36" t="s">
        <v>130</v>
      </c>
      <c r="E111" s="36">
        <f>(C111-D113)/9.8*1000</f>
        <v>-0.08047706497</v>
      </c>
      <c r="F111" s="2"/>
      <c r="G111" s="2"/>
      <c r="H111" s="2"/>
      <c r="I111" s="2"/>
      <c r="J111" s="2"/>
      <c r="K111" s="2"/>
      <c r="L111" s="2"/>
      <c r="M111" s="2"/>
      <c r="N111" s="2"/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9.776056645</v>
      </c>
      <c r="E113" s="36" t="s">
        <v>130</v>
      </c>
      <c r="F113" s="2"/>
      <c r="G113" s="2"/>
      <c r="H113" s="2"/>
      <c r="I113" s="2"/>
      <c r="J113" s="2"/>
      <c r="K113" s="2"/>
      <c r="L113" s="2"/>
      <c r="M113" s="2"/>
      <c r="N113" s="2"/>
    </row>
    <row r="114">
      <c r="A114" s="33" t="s">
        <v>151</v>
      </c>
      <c r="B114" s="56"/>
      <c r="C114" s="56"/>
      <c r="D114" s="56"/>
      <c r="E114" s="56"/>
    </row>
    <row r="115">
      <c r="A115" s="2" t="s">
        <v>152</v>
      </c>
      <c r="B115" s="56"/>
      <c r="C115" s="36">
        <v>9.7836</v>
      </c>
      <c r="D115" s="56"/>
      <c r="E115" s="56"/>
    </row>
    <row r="116">
      <c r="A116" s="33" t="s">
        <v>153</v>
      </c>
      <c r="B116" s="56"/>
      <c r="C116" s="56"/>
      <c r="D116" s="56"/>
      <c r="E116" s="56"/>
    </row>
    <row r="117">
      <c r="A117" s="2" t="s">
        <v>154</v>
      </c>
      <c r="C117" s="45">
        <f>(C111-C115)/9.8*1000</f>
        <v>-0.8502072043</v>
      </c>
    </row>
  </sheetData>
  <hyperlinks>
    <hyperlink r:id="rId1" ref="A114"/>
    <hyperlink r:id="rId2" ref="A116"/>
  </hyperlin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44286.0</v>
      </c>
      <c r="B1" s="2"/>
      <c r="C1" s="2"/>
      <c r="D1" s="2"/>
      <c r="E1" s="2"/>
      <c r="F1" s="2"/>
      <c r="G1" s="2"/>
      <c r="H1" s="2" t="s">
        <v>158</v>
      </c>
      <c r="I1" s="2"/>
      <c r="J1" s="2"/>
      <c r="K1" s="2"/>
      <c r="L1" s="2"/>
      <c r="M1" s="2"/>
      <c r="N1" s="2"/>
      <c r="O1" s="52"/>
    </row>
    <row r="2">
      <c r="A2" s="58" t="s">
        <v>138</v>
      </c>
      <c r="B2" s="58" t="s">
        <v>139</v>
      </c>
      <c r="C2" s="58" t="s">
        <v>140</v>
      </c>
      <c r="D2" s="58" t="s">
        <v>141</v>
      </c>
      <c r="E2" s="58" t="s">
        <v>142</v>
      </c>
      <c r="F2" s="58" t="s">
        <v>143</v>
      </c>
      <c r="G2" s="2"/>
      <c r="H2" s="2"/>
      <c r="I2" s="2"/>
      <c r="J2" s="2"/>
      <c r="K2" s="2"/>
      <c r="L2" s="2"/>
      <c r="M2" s="2"/>
      <c r="N2" s="2"/>
    </row>
    <row r="3">
      <c r="A3" s="53">
        <v>1.0</v>
      </c>
      <c r="B3" s="53">
        <v>3.401383</v>
      </c>
      <c r="C3" s="54">
        <v>5.0E-4</v>
      </c>
      <c r="D3" s="53">
        <v>15.73099</v>
      </c>
      <c r="E3" s="53">
        <v>0.015123</v>
      </c>
      <c r="F3" s="53">
        <v>21.76</v>
      </c>
      <c r="G3" s="2"/>
      <c r="H3" s="2"/>
      <c r="I3" s="2"/>
      <c r="J3" s="2"/>
      <c r="K3" s="2"/>
      <c r="L3" s="2"/>
      <c r="M3" s="2"/>
      <c r="N3" s="2"/>
      <c r="Q3" s="55"/>
    </row>
    <row r="4">
      <c r="A4" s="53">
        <v>2.0</v>
      </c>
      <c r="B4" s="53">
        <v>3.40138</v>
      </c>
      <c r="C4" s="54">
        <v>5.0E-4</v>
      </c>
      <c r="D4" s="53">
        <v>15.73429</v>
      </c>
      <c r="E4" s="53">
        <v>0.015123</v>
      </c>
      <c r="F4" s="53">
        <v>21.78</v>
      </c>
      <c r="G4" s="2"/>
      <c r="H4" s="2"/>
      <c r="I4" s="2"/>
      <c r="J4" s="2"/>
      <c r="K4" s="2"/>
      <c r="L4" s="2"/>
      <c r="M4" s="2"/>
      <c r="N4" s="2"/>
      <c r="Q4" s="55"/>
    </row>
    <row r="5">
      <c r="A5" s="53">
        <v>3.0</v>
      </c>
      <c r="B5" s="53">
        <v>3.401147</v>
      </c>
      <c r="C5" s="54">
        <v>5.0E-4</v>
      </c>
      <c r="D5" s="53">
        <v>15.72647</v>
      </c>
      <c r="E5" s="53">
        <v>0.015123</v>
      </c>
      <c r="F5" s="53">
        <v>21.8</v>
      </c>
      <c r="G5" s="2"/>
      <c r="H5" s="2"/>
      <c r="I5" s="2"/>
      <c r="J5" s="2"/>
      <c r="K5" s="2"/>
      <c r="L5" s="2"/>
      <c r="M5" s="2"/>
      <c r="N5" s="2"/>
      <c r="Q5" s="55"/>
    </row>
    <row r="6">
      <c r="A6" s="53">
        <v>4.0</v>
      </c>
      <c r="B6" s="53">
        <v>3.401205</v>
      </c>
      <c r="C6" s="54">
        <v>5.0E-4</v>
      </c>
      <c r="D6" s="53">
        <v>15.70945</v>
      </c>
      <c r="E6" s="53">
        <v>0.015123</v>
      </c>
      <c r="F6" s="53">
        <v>21.82</v>
      </c>
      <c r="G6" s="2"/>
      <c r="H6" s="2"/>
      <c r="I6" s="2"/>
      <c r="J6" s="2"/>
      <c r="K6" s="2"/>
      <c r="L6" s="2"/>
      <c r="M6" s="2"/>
      <c r="N6" s="2"/>
      <c r="Q6" s="55"/>
    </row>
    <row r="7">
      <c r="A7" s="53">
        <v>5.0</v>
      </c>
      <c r="B7" s="53">
        <v>3.401372</v>
      </c>
      <c r="C7" s="54">
        <v>5.0E-4</v>
      </c>
      <c r="D7" s="53">
        <v>15.71448</v>
      </c>
      <c r="E7" s="53">
        <v>0.015123</v>
      </c>
      <c r="F7" s="53">
        <v>21.81</v>
      </c>
      <c r="G7" s="2"/>
      <c r="H7" s="2"/>
      <c r="I7" s="2"/>
      <c r="J7" s="2"/>
      <c r="K7" s="2"/>
      <c r="L7" s="2"/>
      <c r="M7" s="2"/>
      <c r="N7" s="2"/>
      <c r="Q7" s="55"/>
    </row>
    <row r="8">
      <c r="A8" s="53">
        <v>6.0</v>
      </c>
      <c r="B8" s="53">
        <v>3.40123</v>
      </c>
      <c r="C8" s="54">
        <v>5.0E-4</v>
      </c>
      <c r="D8" s="53">
        <v>15.71187</v>
      </c>
      <c r="E8" s="53">
        <v>0.015123</v>
      </c>
      <c r="F8" s="53">
        <v>21.88</v>
      </c>
      <c r="G8" s="2"/>
      <c r="H8" s="2"/>
      <c r="I8" s="2"/>
      <c r="J8" s="2"/>
      <c r="K8" s="2"/>
      <c r="L8" s="2"/>
      <c r="M8" s="2"/>
      <c r="N8" s="2"/>
      <c r="Q8" s="55"/>
    </row>
    <row r="9">
      <c r="A9" s="53">
        <v>7.0</v>
      </c>
      <c r="B9" s="53">
        <v>3.401307</v>
      </c>
      <c r="C9" s="54">
        <v>5.0E-4</v>
      </c>
      <c r="D9" s="53">
        <v>15.70627</v>
      </c>
      <c r="E9" s="53">
        <v>0.015123</v>
      </c>
      <c r="F9" s="53">
        <v>21.92</v>
      </c>
      <c r="G9" s="2"/>
      <c r="H9" s="2"/>
      <c r="I9" s="2"/>
      <c r="J9" s="2"/>
      <c r="K9" s="2"/>
      <c r="L9" s="2"/>
      <c r="M9" s="2"/>
      <c r="N9" s="2"/>
      <c r="Q9" s="55"/>
    </row>
    <row r="10">
      <c r="A10" s="53">
        <v>8.0</v>
      </c>
      <c r="B10" s="53">
        <v>3.401279</v>
      </c>
      <c r="C10" s="54">
        <v>5.0E-4</v>
      </c>
      <c r="D10" s="53">
        <v>15.69786</v>
      </c>
      <c r="E10" s="53">
        <v>0.015123</v>
      </c>
      <c r="F10" s="53">
        <v>21.93</v>
      </c>
      <c r="G10" s="2"/>
      <c r="H10" s="2"/>
      <c r="I10" s="2"/>
      <c r="J10" s="2"/>
      <c r="K10" s="2"/>
      <c r="L10" s="2"/>
      <c r="M10" s="2"/>
      <c r="N10" s="2"/>
      <c r="Q10" s="55"/>
    </row>
    <row r="11">
      <c r="A11" s="53">
        <v>9.0</v>
      </c>
      <c r="B11" s="53">
        <v>3.4012</v>
      </c>
      <c r="C11" s="54">
        <v>5.0E-4</v>
      </c>
      <c r="D11" s="53">
        <v>15.68379</v>
      </c>
      <c r="E11" s="53">
        <v>0.015123</v>
      </c>
      <c r="F11" s="53">
        <v>21.87</v>
      </c>
      <c r="G11" s="2"/>
      <c r="H11" s="2"/>
      <c r="I11" s="2"/>
      <c r="J11" s="2"/>
      <c r="K11" s="2"/>
      <c r="L11" s="2"/>
      <c r="M11" s="2"/>
      <c r="N11" s="2"/>
      <c r="Q11" s="55"/>
    </row>
    <row r="12">
      <c r="A12" s="53">
        <v>10.0</v>
      </c>
      <c r="B12" s="53">
        <v>3.401372</v>
      </c>
      <c r="C12" s="54">
        <v>5.0E-4</v>
      </c>
      <c r="D12" s="53">
        <v>15.66771</v>
      </c>
      <c r="E12" s="53">
        <v>0.015123</v>
      </c>
      <c r="F12" s="53">
        <v>22.01</v>
      </c>
      <c r="G12" s="2"/>
      <c r="H12" s="2"/>
      <c r="I12" s="2"/>
      <c r="J12" s="2"/>
      <c r="K12" s="2"/>
      <c r="L12" s="2"/>
      <c r="M12" s="2"/>
      <c r="N12" s="2"/>
      <c r="Q12" s="55"/>
    </row>
    <row r="13">
      <c r="A13" s="53">
        <v>11.0</v>
      </c>
      <c r="B13" s="53">
        <v>3.401335</v>
      </c>
      <c r="C13" s="54">
        <v>5.0E-4</v>
      </c>
      <c r="D13" s="53">
        <v>15.67229</v>
      </c>
      <c r="E13" s="53">
        <v>0.015123</v>
      </c>
      <c r="F13" s="53">
        <v>22.01</v>
      </c>
      <c r="G13" s="2"/>
      <c r="H13" s="2"/>
      <c r="I13" s="2"/>
      <c r="J13" s="2"/>
      <c r="K13" s="2"/>
      <c r="L13" s="2"/>
      <c r="M13" s="2"/>
      <c r="N13" s="2"/>
      <c r="Q13" s="55"/>
    </row>
    <row r="14">
      <c r="A14" s="53">
        <v>12.0</v>
      </c>
      <c r="B14" s="53">
        <v>3.401142</v>
      </c>
      <c r="C14" s="54">
        <v>5.0E-4</v>
      </c>
      <c r="D14" s="53">
        <v>15.66021</v>
      </c>
      <c r="E14" s="53">
        <v>0.015123</v>
      </c>
      <c r="F14" s="53">
        <v>22.07</v>
      </c>
      <c r="G14" s="2"/>
      <c r="H14" s="2"/>
      <c r="I14" s="2"/>
      <c r="J14" s="2"/>
      <c r="K14" s="2"/>
      <c r="L14" s="2"/>
      <c r="M14" s="2"/>
      <c r="N14" s="2"/>
      <c r="Q14" s="55"/>
    </row>
    <row r="15">
      <c r="A15" s="53">
        <v>13.0</v>
      </c>
      <c r="B15" s="53">
        <v>3.40124</v>
      </c>
      <c r="C15" s="54">
        <v>5.0E-4</v>
      </c>
      <c r="D15" s="53">
        <v>15.64571</v>
      </c>
      <c r="E15" s="53">
        <v>0.015123</v>
      </c>
      <c r="F15" s="53">
        <v>22.07</v>
      </c>
      <c r="G15" s="2"/>
      <c r="H15" s="2"/>
      <c r="I15" s="2"/>
      <c r="J15" s="2"/>
      <c r="K15" s="2"/>
      <c r="L15" s="2"/>
      <c r="M15" s="2"/>
      <c r="N15" s="2"/>
      <c r="Q15" s="55"/>
    </row>
    <row r="16">
      <c r="A16" s="53">
        <v>14.0</v>
      </c>
      <c r="B16" s="53">
        <v>3.40138</v>
      </c>
      <c r="C16" s="54">
        <v>5.0E-4</v>
      </c>
      <c r="D16" s="53">
        <v>15.65229</v>
      </c>
      <c r="E16" s="53">
        <v>0.015123</v>
      </c>
      <c r="F16" s="53">
        <v>22.11</v>
      </c>
      <c r="G16" s="2"/>
      <c r="H16" s="2"/>
      <c r="I16" s="2"/>
      <c r="J16" s="2"/>
      <c r="K16" s="2"/>
      <c r="L16" s="2"/>
      <c r="M16" s="2"/>
      <c r="N16" s="2"/>
      <c r="Q16" s="55"/>
    </row>
    <row r="17">
      <c r="A17" s="53">
        <v>15.0</v>
      </c>
      <c r="B17" s="53">
        <v>3.401197</v>
      </c>
      <c r="C17" s="54">
        <v>5.0E-4</v>
      </c>
      <c r="D17" s="53">
        <v>15.6492</v>
      </c>
      <c r="E17" s="53">
        <v>0.015123</v>
      </c>
      <c r="F17" s="53">
        <v>22.12</v>
      </c>
      <c r="G17" s="2"/>
      <c r="H17" s="2"/>
      <c r="I17" s="2"/>
      <c r="J17" s="2"/>
      <c r="K17" s="2"/>
      <c r="L17" s="2"/>
      <c r="M17" s="2"/>
      <c r="N17" s="2"/>
      <c r="Q17" s="55"/>
    </row>
    <row r="18">
      <c r="A18" s="53">
        <v>16.0</v>
      </c>
      <c r="B18" s="53">
        <v>3.401319</v>
      </c>
      <c r="C18" s="54">
        <v>5.0E-4</v>
      </c>
      <c r="D18" s="53">
        <v>15.64346</v>
      </c>
      <c r="E18" s="53">
        <v>0.015123</v>
      </c>
      <c r="F18" s="53">
        <v>22.18</v>
      </c>
      <c r="G18" s="2"/>
      <c r="H18" s="2"/>
      <c r="I18" s="2"/>
      <c r="J18" s="2"/>
      <c r="K18" s="2"/>
      <c r="L18" s="2"/>
      <c r="M18" s="2"/>
      <c r="N18" s="2"/>
      <c r="Q18" s="55"/>
    </row>
    <row r="19">
      <c r="A19" s="53">
        <v>17.0</v>
      </c>
      <c r="B19" s="53">
        <v>3.401228</v>
      </c>
      <c r="C19" s="54">
        <v>5.0E-4</v>
      </c>
      <c r="D19" s="53">
        <v>15.63332</v>
      </c>
      <c r="E19" s="53">
        <v>0.015123</v>
      </c>
      <c r="F19" s="53">
        <v>22.19</v>
      </c>
      <c r="G19" s="2"/>
      <c r="H19" s="2"/>
      <c r="I19" s="2"/>
      <c r="J19" s="2"/>
      <c r="K19" s="2"/>
      <c r="L19" s="2"/>
      <c r="M19" s="2"/>
      <c r="N19" s="2"/>
      <c r="Q19" s="55"/>
    </row>
    <row r="20">
      <c r="A20" s="53">
        <v>18.0</v>
      </c>
      <c r="B20" s="53">
        <v>3.401256</v>
      </c>
      <c r="C20" s="54">
        <v>5.0E-4</v>
      </c>
      <c r="D20" s="53">
        <v>15.61821</v>
      </c>
      <c r="E20" s="53">
        <v>0.015123</v>
      </c>
      <c r="F20" s="53">
        <v>22.22</v>
      </c>
      <c r="G20" s="2"/>
      <c r="H20" s="2"/>
      <c r="I20" s="2"/>
      <c r="J20" s="2"/>
      <c r="K20" s="2"/>
      <c r="L20" s="2"/>
      <c r="M20" s="2"/>
      <c r="N20" s="2"/>
      <c r="Q20" s="55"/>
    </row>
    <row r="21">
      <c r="A21" s="53">
        <v>19.0</v>
      </c>
      <c r="B21" s="53">
        <v>3.401366</v>
      </c>
      <c r="C21" s="54">
        <v>5.0E-4</v>
      </c>
      <c r="D21" s="53">
        <v>15.60397</v>
      </c>
      <c r="E21" s="53">
        <v>0.015123</v>
      </c>
      <c r="F21" s="53">
        <v>22.25</v>
      </c>
      <c r="G21" s="2"/>
      <c r="H21" s="2"/>
      <c r="I21" s="2"/>
      <c r="J21" s="2"/>
      <c r="K21" s="2"/>
      <c r="L21" s="2"/>
      <c r="M21" s="2"/>
      <c r="N21" s="2"/>
      <c r="Q21" s="55"/>
    </row>
    <row r="22">
      <c r="A22" s="53">
        <v>20.0</v>
      </c>
      <c r="B22" s="53">
        <v>3.401297</v>
      </c>
      <c r="C22" s="54">
        <v>5.0E-4</v>
      </c>
      <c r="D22" s="53">
        <v>15.60995</v>
      </c>
      <c r="E22" s="53">
        <v>0.015123</v>
      </c>
      <c r="F22" s="53">
        <v>22.29</v>
      </c>
      <c r="G22" s="2"/>
      <c r="H22" s="2"/>
      <c r="I22" s="2"/>
      <c r="J22" s="2"/>
      <c r="K22" s="2"/>
      <c r="L22" s="2"/>
      <c r="M22" s="2"/>
      <c r="N22" s="2"/>
      <c r="Q22" s="55"/>
    </row>
    <row r="23">
      <c r="A23" s="53">
        <v>21.0</v>
      </c>
      <c r="B23" s="53">
        <v>3.401137</v>
      </c>
      <c r="C23" s="54">
        <v>5.0E-4</v>
      </c>
      <c r="D23" s="53">
        <v>15.59429</v>
      </c>
      <c r="E23" s="53">
        <v>0.015123</v>
      </c>
      <c r="F23" s="53">
        <v>22.28</v>
      </c>
      <c r="G23" s="2"/>
      <c r="H23" s="2"/>
      <c r="I23" s="2"/>
      <c r="J23" s="2"/>
      <c r="K23" s="2"/>
      <c r="L23" s="2"/>
      <c r="M23" s="2"/>
      <c r="N23" s="2"/>
      <c r="Q23" s="55"/>
    </row>
    <row r="24">
      <c r="A24" s="53">
        <v>22.0</v>
      </c>
      <c r="B24" s="53">
        <v>3.401289</v>
      </c>
      <c r="C24" s="54">
        <v>5.0E-4</v>
      </c>
      <c r="D24" s="53">
        <v>15.58446</v>
      </c>
      <c r="E24" s="53">
        <v>0.015123</v>
      </c>
      <c r="F24" s="53">
        <v>22.33</v>
      </c>
      <c r="G24" s="2"/>
      <c r="H24" s="2"/>
      <c r="I24" s="2"/>
      <c r="J24" s="2"/>
      <c r="K24" s="2"/>
      <c r="L24" s="2"/>
      <c r="M24" s="2"/>
      <c r="N24" s="2"/>
      <c r="Q24" s="55"/>
    </row>
    <row r="25">
      <c r="A25" s="53">
        <v>23.0</v>
      </c>
      <c r="B25" s="53">
        <v>3.401323</v>
      </c>
      <c r="C25" s="54">
        <v>5.0E-4</v>
      </c>
      <c r="D25" s="53">
        <v>15.59078</v>
      </c>
      <c r="E25" s="53">
        <v>0.015123</v>
      </c>
      <c r="F25" s="53">
        <v>22.35</v>
      </c>
      <c r="G25" s="2"/>
      <c r="H25" s="2"/>
      <c r="I25" s="2"/>
      <c r="J25" s="2"/>
      <c r="K25" s="2"/>
      <c r="L25" s="2"/>
      <c r="M25" s="2"/>
      <c r="N25" s="2"/>
      <c r="Q25" s="55"/>
    </row>
    <row r="26">
      <c r="A26" s="53">
        <v>24.0</v>
      </c>
      <c r="B26" s="53">
        <v>3.401224</v>
      </c>
      <c r="C26" s="54">
        <v>5.0E-4</v>
      </c>
      <c r="D26" s="53">
        <v>15.58558</v>
      </c>
      <c r="E26" s="53">
        <v>0.015123</v>
      </c>
      <c r="F26" s="53">
        <v>22.35</v>
      </c>
      <c r="G26" s="2"/>
      <c r="H26" s="2"/>
      <c r="I26" s="2"/>
      <c r="J26" s="2"/>
      <c r="K26" s="2"/>
      <c r="L26" s="2"/>
      <c r="M26" s="2"/>
      <c r="N26" s="2"/>
      <c r="Q26" s="55"/>
    </row>
    <row r="27">
      <c r="A27" s="53">
        <v>25.0</v>
      </c>
      <c r="B27" s="53">
        <v>3.401341</v>
      </c>
      <c r="C27" s="54">
        <v>5.0E-4</v>
      </c>
      <c r="D27" s="53">
        <v>15.58008</v>
      </c>
      <c r="E27" s="53">
        <v>0.015123</v>
      </c>
      <c r="F27" s="53">
        <v>22.38</v>
      </c>
      <c r="G27" s="2"/>
      <c r="H27" s="2"/>
      <c r="I27" s="2"/>
      <c r="J27" s="2"/>
      <c r="K27" s="2"/>
      <c r="L27" s="2"/>
      <c r="M27" s="2"/>
      <c r="N27" s="2"/>
      <c r="Q27" s="55"/>
    </row>
    <row r="28">
      <c r="A28" s="53">
        <v>26.0</v>
      </c>
      <c r="B28" s="53">
        <v>3.40119</v>
      </c>
      <c r="C28" s="54">
        <v>5.0E-4</v>
      </c>
      <c r="D28" s="53">
        <v>15.56887</v>
      </c>
      <c r="E28" s="53">
        <v>0.015123</v>
      </c>
      <c r="F28" s="53">
        <v>22.37</v>
      </c>
      <c r="G28" s="2"/>
      <c r="H28" s="2"/>
      <c r="I28" s="2"/>
      <c r="J28" s="2"/>
      <c r="K28" s="2"/>
      <c r="L28" s="2"/>
      <c r="M28" s="2"/>
      <c r="N28" s="2"/>
      <c r="Q28" s="55"/>
    </row>
    <row r="29">
      <c r="A29" s="53">
        <v>27.0</v>
      </c>
      <c r="B29" s="53">
        <v>3.40127</v>
      </c>
      <c r="C29" s="54">
        <v>5.0E-4</v>
      </c>
      <c r="D29" s="53">
        <v>15.55208</v>
      </c>
      <c r="E29" s="53">
        <v>0.015123</v>
      </c>
      <c r="F29" s="53">
        <v>22.4</v>
      </c>
      <c r="G29" s="2"/>
      <c r="H29" s="2"/>
      <c r="I29" s="2"/>
      <c r="J29" s="2"/>
      <c r="K29" s="2"/>
      <c r="L29" s="2"/>
      <c r="M29" s="2"/>
      <c r="N29" s="2"/>
      <c r="Q29" s="55"/>
    </row>
    <row r="30">
      <c r="A30" s="53">
        <v>28.0</v>
      </c>
      <c r="B30" s="53">
        <v>3.401397</v>
      </c>
      <c r="C30" s="54">
        <v>5.0E-4</v>
      </c>
      <c r="D30" s="53">
        <v>15.54317</v>
      </c>
      <c r="E30" s="53">
        <v>0.015123</v>
      </c>
      <c r="F30" s="53">
        <v>22.43</v>
      </c>
      <c r="G30" s="2"/>
      <c r="H30" s="2"/>
      <c r="I30" s="2"/>
      <c r="J30" s="2"/>
      <c r="K30" s="2"/>
      <c r="L30" s="2"/>
      <c r="M30" s="2"/>
      <c r="N30" s="2"/>
      <c r="Q30" s="55"/>
    </row>
    <row r="31">
      <c r="A31" s="53">
        <v>29.0</v>
      </c>
      <c r="B31" s="53">
        <v>3.401218</v>
      </c>
      <c r="C31" s="54">
        <v>5.0E-4</v>
      </c>
      <c r="D31" s="53">
        <v>15.54592</v>
      </c>
      <c r="E31" s="53">
        <v>0.015123</v>
      </c>
      <c r="F31" s="53">
        <v>22.46</v>
      </c>
      <c r="G31" s="2"/>
      <c r="H31" s="2"/>
      <c r="I31" s="2"/>
      <c r="J31" s="2"/>
      <c r="K31" s="2"/>
      <c r="L31" s="2"/>
      <c r="M31" s="2"/>
      <c r="N31" s="2"/>
      <c r="Q31" s="55"/>
    </row>
    <row r="32">
      <c r="A32" s="53">
        <v>30.0</v>
      </c>
      <c r="B32" s="53">
        <v>3.401162</v>
      </c>
      <c r="C32" s="54">
        <v>5.0E-4</v>
      </c>
      <c r="D32" s="53">
        <v>15.52776</v>
      </c>
      <c r="E32" s="53">
        <v>0.015123</v>
      </c>
      <c r="F32" s="53">
        <v>22.46</v>
      </c>
      <c r="G32" s="2"/>
      <c r="H32" s="2"/>
      <c r="I32" s="2"/>
      <c r="J32" s="2"/>
      <c r="K32" s="2"/>
      <c r="L32" s="2"/>
      <c r="M32" s="2"/>
      <c r="N32" s="2"/>
      <c r="Q32" s="55"/>
    </row>
    <row r="33">
      <c r="A33" s="53">
        <v>31.0</v>
      </c>
      <c r="B33" s="53">
        <v>3.401326</v>
      </c>
      <c r="C33" s="54">
        <v>5.0E-4</v>
      </c>
      <c r="D33" s="53">
        <v>15.52436</v>
      </c>
      <c r="E33" s="53">
        <v>0.015123</v>
      </c>
      <c r="F33" s="53">
        <v>22.48</v>
      </c>
      <c r="G33" s="2"/>
      <c r="H33" s="2"/>
      <c r="I33" s="2"/>
      <c r="J33" s="2"/>
      <c r="K33" s="2"/>
      <c r="L33" s="2"/>
      <c r="M33" s="2"/>
      <c r="N33" s="2"/>
      <c r="Q33" s="55"/>
    </row>
    <row r="34">
      <c r="A34" s="53">
        <v>32.0</v>
      </c>
      <c r="B34" s="53">
        <v>3.401285</v>
      </c>
      <c r="C34" s="54">
        <v>5.0E-4</v>
      </c>
      <c r="D34" s="53">
        <v>15.52703</v>
      </c>
      <c r="E34" s="53">
        <v>0.015123</v>
      </c>
      <c r="F34" s="53">
        <v>22.48</v>
      </c>
      <c r="G34" s="2"/>
      <c r="H34" s="2"/>
      <c r="I34" s="2"/>
      <c r="J34" s="2"/>
      <c r="K34" s="2"/>
      <c r="L34" s="2"/>
      <c r="M34" s="2"/>
      <c r="N34" s="2"/>
      <c r="Q34" s="55"/>
    </row>
    <row r="35">
      <c r="A35" s="53">
        <v>33.0</v>
      </c>
      <c r="B35" s="53">
        <v>3.401228</v>
      </c>
      <c r="C35" s="54">
        <v>5.0E-4</v>
      </c>
      <c r="D35" s="53">
        <v>15.52282</v>
      </c>
      <c r="E35" s="53">
        <v>0.015123</v>
      </c>
      <c r="F35" s="53">
        <v>22.49</v>
      </c>
      <c r="G35" s="2"/>
      <c r="H35" s="2"/>
      <c r="I35" s="2"/>
      <c r="J35" s="2"/>
      <c r="K35" s="2"/>
      <c r="L35" s="2"/>
      <c r="M35" s="2"/>
      <c r="N35" s="2"/>
      <c r="Q35" s="55"/>
    </row>
    <row r="36">
      <c r="A36" s="53">
        <v>34.0</v>
      </c>
      <c r="B36" s="53">
        <v>3.401326</v>
      </c>
      <c r="C36" s="54">
        <v>5.0E-4</v>
      </c>
      <c r="D36" s="53">
        <v>15.51623</v>
      </c>
      <c r="E36" s="53">
        <v>0.015123</v>
      </c>
      <c r="F36" s="53">
        <v>22.45</v>
      </c>
      <c r="G36" s="2"/>
      <c r="H36" s="2"/>
      <c r="I36" s="2"/>
      <c r="J36" s="2"/>
      <c r="K36" s="2"/>
      <c r="L36" s="2"/>
      <c r="M36" s="2"/>
      <c r="N36" s="2"/>
      <c r="Q36" s="55"/>
    </row>
    <row r="37">
      <c r="A37" s="53">
        <v>35.0</v>
      </c>
      <c r="B37" s="53">
        <v>3.401172</v>
      </c>
      <c r="C37" s="54">
        <v>5.0E-4</v>
      </c>
      <c r="D37" s="53">
        <v>15.50501</v>
      </c>
      <c r="E37" s="53">
        <v>0.015123</v>
      </c>
      <c r="F37" s="53">
        <v>22.53</v>
      </c>
      <c r="G37" s="2"/>
      <c r="H37" s="2"/>
      <c r="I37" s="2"/>
      <c r="J37" s="2"/>
      <c r="K37" s="2"/>
      <c r="L37" s="2"/>
      <c r="M37" s="2"/>
      <c r="N37" s="2"/>
      <c r="Q37" s="55"/>
    </row>
    <row r="38">
      <c r="A38" s="53">
        <v>36.0</v>
      </c>
      <c r="B38" s="53">
        <v>3.401316</v>
      </c>
      <c r="C38" s="54">
        <v>5.0E-4</v>
      </c>
      <c r="D38" s="53">
        <v>15.4856</v>
      </c>
      <c r="E38" s="53">
        <v>0.015123</v>
      </c>
      <c r="F38" s="53">
        <v>22.56</v>
      </c>
      <c r="G38" s="2"/>
      <c r="H38" s="2"/>
      <c r="I38" s="2"/>
      <c r="J38" s="2"/>
      <c r="K38" s="2"/>
      <c r="L38" s="2"/>
      <c r="M38" s="2"/>
      <c r="N38" s="2"/>
      <c r="Q38" s="55"/>
    </row>
    <row r="39">
      <c r="A39" s="53">
        <v>37.0</v>
      </c>
      <c r="B39" s="53">
        <v>3.401402</v>
      </c>
      <c r="C39" s="54">
        <v>5.0E-4</v>
      </c>
      <c r="D39" s="53">
        <v>15.48285</v>
      </c>
      <c r="E39" s="53">
        <v>0.015123</v>
      </c>
      <c r="F39" s="53">
        <v>22.54</v>
      </c>
      <c r="G39" s="2"/>
      <c r="H39" s="2"/>
      <c r="I39" s="2"/>
      <c r="J39" s="2"/>
      <c r="K39" s="2"/>
      <c r="L39" s="2"/>
      <c r="M39" s="2"/>
      <c r="N39" s="2"/>
      <c r="Q39" s="55"/>
    </row>
    <row r="40">
      <c r="A40" s="53">
        <v>38.0</v>
      </c>
      <c r="B40" s="53">
        <v>3.401187</v>
      </c>
      <c r="C40" s="54">
        <v>5.0E-4</v>
      </c>
      <c r="D40" s="53">
        <v>15.48208</v>
      </c>
      <c r="E40" s="53">
        <v>0.015123</v>
      </c>
      <c r="F40" s="53">
        <v>22.56</v>
      </c>
      <c r="G40" s="2"/>
      <c r="H40" s="2"/>
      <c r="I40" s="2"/>
      <c r="J40" s="2"/>
      <c r="K40" s="2"/>
      <c r="L40" s="2"/>
      <c r="M40" s="2"/>
      <c r="N40" s="2"/>
      <c r="Q40" s="55"/>
    </row>
    <row r="41">
      <c r="A41" s="53">
        <v>39.0</v>
      </c>
      <c r="B41" s="53">
        <v>3.40115</v>
      </c>
      <c r="C41" s="54">
        <v>5.0E-4</v>
      </c>
      <c r="D41" s="53">
        <v>15.46191</v>
      </c>
      <c r="E41" s="53">
        <v>0.015123</v>
      </c>
      <c r="F41" s="53">
        <v>22.52</v>
      </c>
      <c r="G41" s="2"/>
      <c r="H41" s="2"/>
      <c r="I41" s="2"/>
      <c r="J41" s="2"/>
      <c r="K41" s="2"/>
      <c r="L41" s="2"/>
      <c r="M41" s="2"/>
      <c r="N41" s="2"/>
      <c r="Q41" s="55"/>
    </row>
    <row r="42">
      <c r="A42" s="53">
        <v>40.0</v>
      </c>
      <c r="B42" s="53">
        <v>3.401339</v>
      </c>
      <c r="C42" s="54">
        <v>5.0E-4</v>
      </c>
      <c r="D42" s="53">
        <v>15.4643</v>
      </c>
      <c r="E42" s="53">
        <v>0.015123</v>
      </c>
      <c r="F42" s="53">
        <v>22.57</v>
      </c>
      <c r="G42" s="2"/>
      <c r="H42" s="2"/>
      <c r="I42" s="2"/>
      <c r="J42" s="2"/>
      <c r="K42" s="2"/>
      <c r="L42" s="2"/>
      <c r="M42" s="2"/>
      <c r="N42" s="2"/>
      <c r="Q42" s="55"/>
    </row>
    <row r="43">
      <c r="A43" s="53">
        <v>41.0</v>
      </c>
      <c r="B43" s="53">
        <v>3.401266</v>
      </c>
      <c r="C43" s="54">
        <v>5.0E-4</v>
      </c>
      <c r="D43" s="53">
        <v>15.4643</v>
      </c>
      <c r="E43" s="53">
        <v>0.015123</v>
      </c>
      <c r="F43" s="53">
        <v>22.58</v>
      </c>
      <c r="G43" s="2"/>
      <c r="H43" s="2"/>
      <c r="I43" s="2"/>
      <c r="J43" s="2"/>
      <c r="K43" s="2"/>
      <c r="L43" s="2"/>
      <c r="M43" s="2"/>
      <c r="N43" s="2"/>
      <c r="Q43" s="55"/>
    </row>
    <row r="44">
      <c r="A44" s="53">
        <v>42.0</v>
      </c>
      <c r="B44" s="53">
        <v>3.401256</v>
      </c>
      <c r="C44" s="54">
        <v>5.0E-4</v>
      </c>
      <c r="D44" s="53">
        <v>15.46011</v>
      </c>
      <c r="E44" s="53">
        <v>0.015123</v>
      </c>
      <c r="F44" s="53">
        <v>22.57</v>
      </c>
      <c r="G44" s="2"/>
      <c r="H44" s="2"/>
      <c r="I44" s="2"/>
      <c r="J44" s="2"/>
      <c r="K44" s="2"/>
      <c r="L44" s="2"/>
      <c r="M44" s="2"/>
      <c r="N44" s="2"/>
      <c r="Q44" s="55"/>
    </row>
    <row r="45">
      <c r="A45" s="53">
        <v>43.0</v>
      </c>
      <c r="B45" s="53">
        <v>3.401296</v>
      </c>
      <c r="C45" s="54">
        <v>5.0E-4</v>
      </c>
      <c r="D45" s="53">
        <v>15.45253</v>
      </c>
      <c r="E45" s="53">
        <v>0.015123</v>
      </c>
      <c r="F45" s="53">
        <v>22.59</v>
      </c>
      <c r="G45" s="2"/>
      <c r="H45" s="2"/>
      <c r="I45" s="2"/>
      <c r="J45" s="2"/>
      <c r="K45" s="2"/>
      <c r="L45" s="2"/>
      <c r="M45" s="2"/>
      <c r="N45" s="2"/>
      <c r="Q45" s="55"/>
    </row>
    <row r="46">
      <c r="A46" s="53">
        <v>44.0</v>
      </c>
      <c r="B46" s="53">
        <v>3.401156</v>
      </c>
      <c r="C46" s="54">
        <v>5.0E-4</v>
      </c>
      <c r="D46" s="53">
        <v>15.43987</v>
      </c>
      <c r="E46" s="53">
        <v>0.015123</v>
      </c>
      <c r="F46" s="53">
        <v>22.58</v>
      </c>
      <c r="G46" s="2"/>
      <c r="H46" s="2"/>
      <c r="I46" s="2"/>
      <c r="J46" s="2"/>
      <c r="K46" s="2"/>
      <c r="L46" s="2"/>
      <c r="M46" s="2"/>
      <c r="N46" s="2"/>
      <c r="Q46" s="55"/>
    </row>
    <row r="47">
      <c r="A47" s="53">
        <v>45.0</v>
      </c>
      <c r="B47" s="53">
        <v>3.401357</v>
      </c>
      <c r="C47" s="54">
        <v>5.0E-4</v>
      </c>
      <c r="D47" s="53">
        <v>15.42145</v>
      </c>
      <c r="E47" s="53">
        <v>0.015123</v>
      </c>
      <c r="F47" s="53">
        <v>22.59</v>
      </c>
      <c r="G47" s="2"/>
      <c r="H47" s="2"/>
      <c r="I47" s="2"/>
      <c r="J47" s="2"/>
      <c r="K47" s="2"/>
      <c r="L47" s="2"/>
      <c r="M47" s="2"/>
      <c r="N47" s="2"/>
      <c r="Q47" s="55"/>
    </row>
    <row r="48">
      <c r="A48" s="53">
        <v>46.0</v>
      </c>
      <c r="B48" s="53">
        <v>3.401378</v>
      </c>
      <c r="C48" s="54">
        <v>5.0E-4</v>
      </c>
      <c r="D48" s="53">
        <v>15.42233</v>
      </c>
      <c r="E48" s="53">
        <v>0.015123</v>
      </c>
      <c r="F48" s="53">
        <v>22.58</v>
      </c>
      <c r="G48" s="2"/>
      <c r="H48" s="2"/>
      <c r="I48" s="2"/>
      <c r="J48" s="2"/>
      <c r="K48" s="2"/>
      <c r="L48" s="2"/>
      <c r="M48" s="2"/>
      <c r="N48" s="2"/>
      <c r="Q48" s="55"/>
    </row>
    <row r="49">
      <c r="A49" s="53">
        <v>47.0</v>
      </c>
      <c r="B49" s="53">
        <v>3.401151</v>
      </c>
      <c r="C49" s="54">
        <v>5.0E-4</v>
      </c>
      <c r="D49" s="53">
        <v>15.41671</v>
      </c>
      <c r="E49" s="53">
        <v>0.015123</v>
      </c>
      <c r="F49" s="53">
        <v>22.6</v>
      </c>
      <c r="G49" s="2"/>
      <c r="H49" s="2"/>
      <c r="I49" s="2"/>
      <c r="J49" s="2"/>
      <c r="K49" s="2"/>
      <c r="L49" s="2"/>
      <c r="M49" s="2"/>
      <c r="N49" s="2"/>
      <c r="Q49" s="55"/>
    </row>
    <row r="50">
      <c r="A50" s="53">
        <v>48.0</v>
      </c>
      <c r="B50" s="53">
        <v>3.401196</v>
      </c>
      <c r="C50" s="54">
        <v>5.0E-4</v>
      </c>
      <c r="D50" s="53">
        <v>15.39889</v>
      </c>
      <c r="E50" s="53">
        <v>0.015123</v>
      </c>
      <c r="F50" s="53">
        <v>22.63</v>
      </c>
      <c r="G50" s="2"/>
      <c r="H50" s="2"/>
      <c r="I50" s="2"/>
      <c r="J50" s="2"/>
      <c r="K50" s="2"/>
      <c r="L50" s="2"/>
      <c r="M50" s="2"/>
      <c r="N50" s="2"/>
      <c r="Q50" s="55"/>
    </row>
    <row r="51">
      <c r="A51" s="53">
        <v>49.0</v>
      </c>
      <c r="B51" s="53">
        <v>3.401366</v>
      </c>
      <c r="C51" s="54">
        <v>5.0E-4</v>
      </c>
      <c r="D51" s="53">
        <v>15.40375</v>
      </c>
      <c r="E51" s="53">
        <v>0.015123</v>
      </c>
      <c r="F51" s="53">
        <v>22.63</v>
      </c>
      <c r="G51" s="2"/>
      <c r="H51" s="2"/>
      <c r="I51" s="2"/>
      <c r="J51" s="2"/>
      <c r="K51" s="2"/>
      <c r="L51" s="2"/>
      <c r="M51" s="2"/>
      <c r="N51" s="2"/>
      <c r="Q51" s="55"/>
    </row>
    <row r="52">
      <c r="A52" s="53">
        <v>50.0</v>
      </c>
      <c r="B52" s="53">
        <v>3.401229</v>
      </c>
      <c r="C52" s="54">
        <v>5.0E-4</v>
      </c>
      <c r="D52" s="53">
        <v>15.40139</v>
      </c>
      <c r="E52" s="53">
        <v>0.015123</v>
      </c>
      <c r="F52" s="53">
        <v>22.63</v>
      </c>
      <c r="G52" s="2"/>
      <c r="H52" s="2"/>
      <c r="I52" s="2"/>
      <c r="J52" s="2"/>
      <c r="K52" s="2"/>
      <c r="L52" s="2"/>
      <c r="M52" s="2"/>
      <c r="N52" s="2"/>
      <c r="Q52" s="55"/>
    </row>
    <row r="53">
      <c r="A53" s="53">
        <v>51.0</v>
      </c>
      <c r="B53" s="53">
        <v>3.401278</v>
      </c>
      <c r="C53" s="54">
        <v>5.0E-4</v>
      </c>
      <c r="D53" s="53">
        <v>15.39645</v>
      </c>
      <c r="E53" s="53">
        <v>0.015123</v>
      </c>
      <c r="F53" s="53">
        <v>22.6</v>
      </c>
      <c r="G53" s="2"/>
      <c r="H53" s="2"/>
      <c r="I53" s="2"/>
      <c r="J53" s="2"/>
      <c r="K53" s="2"/>
      <c r="L53" s="2"/>
      <c r="M53" s="2"/>
      <c r="N53" s="2"/>
      <c r="Q53" s="55"/>
    </row>
    <row r="54">
      <c r="A54" s="53">
        <v>52.0</v>
      </c>
      <c r="B54" s="53">
        <v>3.401265</v>
      </c>
      <c r="C54" s="54">
        <v>5.0E-4</v>
      </c>
      <c r="D54" s="53">
        <v>15.38844</v>
      </c>
      <c r="E54" s="53">
        <v>0.015123</v>
      </c>
      <c r="F54" s="53">
        <v>22.61</v>
      </c>
      <c r="G54" s="2"/>
      <c r="H54" s="2"/>
      <c r="I54" s="2"/>
      <c r="J54" s="2"/>
      <c r="K54" s="2"/>
      <c r="L54" s="2"/>
      <c r="M54" s="2"/>
      <c r="N54" s="2"/>
      <c r="Q54" s="55"/>
    </row>
    <row r="55">
      <c r="A55" s="53">
        <v>53.0</v>
      </c>
      <c r="B55" s="53">
        <v>3.401183</v>
      </c>
      <c r="C55" s="54">
        <v>5.0E-4</v>
      </c>
      <c r="D55" s="53">
        <v>15.37501</v>
      </c>
      <c r="E55" s="53">
        <v>0.015123</v>
      </c>
      <c r="F55" s="53">
        <v>22.58</v>
      </c>
      <c r="G55" s="2"/>
      <c r="H55" s="2"/>
      <c r="I55" s="2"/>
      <c r="J55" s="2"/>
      <c r="K55" s="2"/>
      <c r="L55" s="2"/>
      <c r="M55" s="2"/>
      <c r="N55" s="2"/>
      <c r="Q55" s="55"/>
    </row>
    <row r="56">
      <c r="A56" s="53">
        <v>54.0</v>
      </c>
      <c r="B56" s="53">
        <v>3.401367</v>
      </c>
      <c r="C56" s="54">
        <v>5.0E-4</v>
      </c>
      <c r="D56" s="53">
        <v>15.3581</v>
      </c>
      <c r="E56" s="53">
        <v>0.015123</v>
      </c>
      <c r="F56" s="53">
        <v>22.62</v>
      </c>
      <c r="G56" s="2"/>
      <c r="H56" s="2"/>
      <c r="I56" s="2"/>
      <c r="J56" s="2"/>
      <c r="K56" s="2"/>
      <c r="L56" s="2"/>
      <c r="M56" s="2"/>
      <c r="N56" s="2"/>
      <c r="Q56" s="55"/>
    </row>
    <row r="57">
      <c r="A57" s="53">
        <v>55.0</v>
      </c>
      <c r="B57" s="53">
        <v>3.401341</v>
      </c>
      <c r="C57" s="54">
        <v>5.0E-4</v>
      </c>
      <c r="D57" s="53">
        <v>15.36148</v>
      </c>
      <c r="E57" s="53">
        <v>0.015123</v>
      </c>
      <c r="F57" s="53">
        <v>22.62</v>
      </c>
      <c r="G57" s="2"/>
      <c r="H57" s="2"/>
      <c r="I57" s="2"/>
      <c r="J57" s="2"/>
      <c r="K57" s="2"/>
      <c r="L57" s="2"/>
      <c r="M57" s="2"/>
      <c r="N57" s="2"/>
      <c r="Q57" s="55"/>
    </row>
    <row r="58">
      <c r="A58" s="53">
        <v>56.0</v>
      </c>
      <c r="B58" s="53">
        <v>3.401135</v>
      </c>
      <c r="C58" s="54">
        <v>5.0E-4</v>
      </c>
      <c r="D58" s="53">
        <v>15.35143</v>
      </c>
      <c r="E58" s="53">
        <v>0.015123</v>
      </c>
      <c r="F58" s="53">
        <v>22.62</v>
      </c>
      <c r="G58" s="2"/>
      <c r="H58" s="2"/>
      <c r="I58" s="2"/>
      <c r="J58" s="2"/>
      <c r="K58" s="2"/>
      <c r="L58" s="2"/>
      <c r="M58" s="2"/>
      <c r="N58" s="2"/>
      <c r="Q58" s="55"/>
    </row>
    <row r="59">
      <c r="A59" s="53">
        <v>57.0</v>
      </c>
      <c r="B59" s="53">
        <v>3.401218</v>
      </c>
      <c r="C59" s="54">
        <v>5.0E-4</v>
      </c>
      <c r="D59" s="53">
        <v>15.33674</v>
      </c>
      <c r="E59" s="53">
        <v>0.015123</v>
      </c>
      <c r="F59" s="53">
        <v>22.61</v>
      </c>
      <c r="G59" s="2"/>
      <c r="H59" s="2"/>
      <c r="I59" s="2"/>
      <c r="J59" s="2"/>
      <c r="K59" s="2"/>
      <c r="L59" s="2"/>
      <c r="M59" s="2"/>
      <c r="N59" s="2"/>
      <c r="Q59" s="55"/>
    </row>
    <row r="60">
      <c r="A60" s="53">
        <v>58.0</v>
      </c>
      <c r="B60" s="53">
        <v>3.401359</v>
      </c>
      <c r="C60" s="54">
        <v>5.0E-4</v>
      </c>
      <c r="D60" s="53">
        <v>15.34329</v>
      </c>
      <c r="E60" s="53">
        <v>0.015123</v>
      </c>
      <c r="F60" s="53">
        <v>22.62</v>
      </c>
      <c r="G60" s="2"/>
      <c r="H60" s="2"/>
      <c r="I60" s="2"/>
      <c r="J60" s="2"/>
      <c r="K60" s="2"/>
      <c r="L60" s="2"/>
      <c r="M60" s="2"/>
      <c r="N60" s="2"/>
      <c r="Q60" s="55"/>
    </row>
    <row r="61">
      <c r="A61" s="53">
        <v>59.0</v>
      </c>
      <c r="B61" s="53">
        <v>3.401206</v>
      </c>
      <c r="C61" s="54">
        <v>5.0E-4</v>
      </c>
      <c r="D61" s="53">
        <v>15.33984</v>
      </c>
      <c r="E61" s="53">
        <v>0.015123</v>
      </c>
      <c r="F61" s="53">
        <v>22.62</v>
      </c>
      <c r="G61" s="2"/>
      <c r="H61" s="2"/>
      <c r="I61" s="2"/>
      <c r="J61" s="2"/>
      <c r="K61" s="2"/>
      <c r="L61" s="2"/>
      <c r="M61" s="2"/>
      <c r="N61" s="2"/>
      <c r="Q61" s="55"/>
    </row>
    <row r="62">
      <c r="A62" s="53">
        <v>60.0</v>
      </c>
      <c r="B62" s="53">
        <v>3.401303</v>
      </c>
      <c r="C62" s="54">
        <v>5.0E-4</v>
      </c>
      <c r="D62" s="53">
        <v>15.33392</v>
      </c>
      <c r="E62" s="53">
        <v>0.015123</v>
      </c>
      <c r="F62" s="53">
        <v>22.62</v>
      </c>
      <c r="G62" s="2"/>
      <c r="H62" s="2"/>
      <c r="I62" s="2"/>
      <c r="J62" s="2"/>
      <c r="K62" s="2"/>
      <c r="L62" s="2"/>
      <c r="M62" s="2"/>
      <c r="N62" s="2"/>
      <c r="Q62" s="55"/>
    </row>
    <row r="63">
      <c r="A63" s="53">
        <v>61.0</v>
      </c>
      <c r="B63" s="53">
        <v>3.401244</v>
      </c>
      <c r="C63" s="54">
        <v>5.0E-4</v>
      </c>
      <c r="D63" s="53">
        <v>15.32409</v>
      </c>
      <c r="E63" s="53">
        <v>0.015123</v>
      </c>
      <c r="F63" s="53">
        <v>22.63</v>
      </c>
      <c r="G63" s="2"/>
      <c r="H63" s="2"/>
      <c r="I63" s="2"/>
      <c r="J63" s="2"/>
      <c r="K63" s="2"/>
      <c r="L63" s="2"/>
      <c r="M63" s="2"/>
      <c r="N63" s="2"/>
      <c r="Q63" s="55"/>
    </row>
    <row r="64">
      <c r="A64" s="53">
        <v>62.0</v>
      </c>
      <c r="B64" s="53">
        <v>3.401199</v>
      </c>
      <c r="C64" s="54">
        <v>5.0E-4</v>
      </c>
      <c r="D64" s="53">
        <v>15.30981</v>
      </c>
      <c r="E64" s="53">
        <v>0.015123</v>
      </c>
      <c r="F64" s="53">
        <v>22.62</v>
      </c>
      <c r="G64" s="2"/>
      <c r="H64" s="2"/>
      <c r="I64" s="2"/>
      <c r="J64" s="2"/>
      <c r="K64" s="2"/>
      <c r="L64" s="2"/>
      <c r="M64" s="2"/>
      <c r="N64" s="2"/>
      <c r="Q64" s="55"/>
    </row>
    <row r="65">
      <c r="A65" s="53">
        <v>63.0</v>
      </c>
      <c r="B65" s="53">
        <v>3.401371</v>
      </c>
      <c r="C65" s="54">
        <v>5.0E-4</v>
      </c>
      <c r="D65" s="53">
        <v>15.29497</v>
      </c>
      <c r="E65" s="53">
        <v>0.015123</v>
      </c>
      <c r="F65" s="53">
        <v>22.58</v>
      </c>
      <c r="G65" s="2"/>
      <c r="H65" s="2"/>
      <c r="I65" s="2"/>
      <c r="J65" s="2"/>
      <c r="K65" s="2"/>
      <c r="L65" s="2"/>
      <c r="M65" s="2"/>
      <c r="N65" s="2"/>
      <c r="Q65" s="55"/>
    </row>
    <row r="66">
      <c r="A66" s="53">
        <v>64.0</v>
      </c>
      <c r="B66" s="53">
        <v>3.401309</v>
      </c>
      <c r="C66" s="54">
        <v>5.0E-4</v>
      </c>
      <c r="D66" s="53">
        <v>15.30042</v>
      </c>
      <c r="E66" s="53">
        <v>0.015123</v>
      </c>
      <c r="F66" s="53">
        <v>22.63</v>
      </c>
      <c r="G66" s="2"/>
      <c r="H66" s="2"/>
      <c r="I66" s="2"/>
      <c r="J66" s="2"/>
      <c r="K66" s="2"/>
      <c r="L66" s="2"/>
      <c r="M66" s="2"/>
      <c r="N66" s="2"/>
      <c r="Q66" s="55"/>
    </row>
    <row r="67">
      <c r="A67" s="53">
        <v>65.0</v>
      </c>
      <c r="B67" s="53">
        <v>3.401116</v>
      </c>
      <c r="C67" s="54">
        <v>5.0E-4</v>
      </c>
      <c r="D67" s="53">
        <v>15.28643</v>
      </c>
      <c r="E67" s="53">
        <v>0.015123</v>
      </c>
      <c r="F67" s="53">
        <v>22.63</v>
      </c>
      <c r="G67" s="2"/>
      <c r="H67" s="2"/>
      <c r="I67" s="2"/>
      <c r="J67" s="2"/>
      <c r="K67" s="2"/>
      <c r="L67" s="2"/>
      <c r="M67" s="2"/>
      <c r="N67" s="2"/>
      <c r="Q67" s="55"/>
    </row>
    <row r="68">
      <c r="A68" s="53">
        <v>66.0</v>
      </c>
      <c r="B68" s="53">
        <v>3.401281</v>
      </c>
      <c r="C68" s="54">
        <v>5.0E-4</v>
      </c>
      <c r="D68" s="53">
        <v>15.27538</v>
      </c>
      <c r="E68" s="53">
        <v>0.015123</v>
      </c>
      <c r="F68" s="53">
        <v>22.61</v>
      </c>
      <c r="G68" s="2"/>
      <c r="H68" s="2"/>
      <c r="I68" s="2"/>
      <c r="J68" s="2"/>
      <c r="K68" s="2"/>
      <c r="L68" s="2"/>
      <c r="M68" s="2"/>
      <c r="N68" s="2"/>
      <c r="Q68" s="55"/>
    </row>
    <row r="69">
      <c r="A69" s="53">
        <v>67.0</v>
      </c>
      <c r="B69" s="53">
        <v>3.401329</v>
      </c>
      <c r="C69" s="54">
        <v>5.0E-4</v>
      </c>
      <c r="D69" s="53">
        <v>15.28168</v>
      </c>
      <c r="E69" s="53">
        <v>0.015123</v>
      </c>
      <c r="F69" s="53">
        <v>22.63</v>
      </c>
      <c r="G69" s="2"/>
      <c r="H69" s="2"/>
      <c r="I69" s="2"/>
      <c r="J69" s="2"/>
      <c r="K69" s="2"/>
      <c r="L69" s="2"/>
      <c r="M69" s="2"/>
      <c r="N69" s="2"/>
      <c r="Q69" s="55"/>
    </row>
    <row r="70">
      <c r="A70" s="53">
        <v>68.0</v>
      </c>
      <c r="B70" s="53">
        <v>3.401211</v>
      </c>
      <c r="C70" s="54">
        <v>5.0E-4</v>
      </c>
      <c r="D70" s="53">
        <v>15.27715</v>
      </c>
      <c r="E70" s="53">
        <v>0.015123</v>
      </c>
      <c r="F70" s="53">
        <v>22.61</v>
      </c>
      <c r="G70" s="2"/>
      <c r="H70" s="2"/>
      <c r="I70" s="2"/>
      <c r="J70" s="2"/>
      <c r="K70" s="2"/>
      <c r="L70" s="2"/>
      <c r="M70" s="2"/>
      <c r="N70" s="2"/>
      <c r="Q70" s="55"/>
    </row>
    <row r="71">
      <c r="A71" s="53">
        <v>69.0</v>
      </c>
      <c r="B71" s="53">
        <v>3.401312</v>
      </c>
      <c r="C71" s="54">
        <v>5.0E-4</v>
      </c>
      <c r="D71" s="53">
        <v>15.2713</v>
      </c>
      <c r="E71" s="53">
        <v>0.015123</v>
      </c>
      <c r="F71" s="53">
        <v>22.62</v>
      </c>
      <c r="G71" s="2"/>
      <c r="H71" s="2"/>
      <c r="I71" s="2"/>
      <c r="J71" s="2"/>
      <c r="K71" s="2"/>
      <c r="L71" s="2"/>
      <c r="M71" s="2"/>
      <c r="N71" s="2"/>
      <c r="Q71" s="55"/>
    </row>
    <row r="72">
      <c r="A72" s="53">
        <v>70.0</v>
      </c>
      <c r="B72" s="53">
        <v>3.401207</v>
      </c>
      <c r="C72" s="54">
        <v>5.0E-4</v>
      </c>
      <c r="D72" s="53">
        <v>15.26065</v>
      </c>
      <c r="E72" s="53">
        <v>0.015123</v>
      </c>
      <c r="F72" s="53">
        <v>22.62</v>
      </c>
      <c r="G72" s="2"/>
      <c r="H72" s="2"/>
      <c r="I72" s="2"/>
      <c r="J72" s="2"/>
      <c r="K72" s="2"/>
      <c r="L72" s="2"/>
      <c r="M72" s="2"/>
      <c r="N72" s="2"/>
      <c r="Q72" s="55"/>
    </row>
    <row r="73">
      <c r="A73" s="53">
        <v>71.0</v>
      </c>
      <c r="B73" s="53">
        <v>3.401249</v>
      </c>
      <c r="C73" s="54">
        <v>5.0E-4</v>
      </c>
      <c r="D73" s="53">
        <v>15.24496</v>
      </c>
      <c r="E73" s="53">
        <v>0.015123</v>
      </c>
      <c r="F73" s="53">
        <v>22.62</v>
      </c>
      <c r="G73" s="2"/>
      <c r="H73" s="2"/>
      <c r="I73" s="2"/>
      <c r="J73" s="2"/>
      <c r="K73" s="2"/>
      <c r="L73" s="2"/>
      <c r="M73" s="2"/>
      <c r="N73" s="2"/>
      <c r="Q73" s="55"/>
    </row>
    <row r="74">
      <c r="A74" s="53">
        <v>72.0</v>
      </c>
      <c r="B74" s="53">
        <v>3.401383</v>
      </c>
      <c r="C74" s="54">
        <v>5.0E-4</v>
      </c>
      <c r="D74" s="53">
        <v>15.23416</v>
      </c>
      <c r="E74" s="53">
        <v>0.015123</v>
      </c>
      <c r="F74" s="53">
        <v>22.57</v>
      </c>
      <c r="G74" s="2"/>
      <c r="H74" s="2"/>
      <c r="I74" s="2"/>
      <c r="J74" s="2"/>
      <c r="K74" s="2"/>
      <c r="L74" s="2"/>
      <c r="M74" s="2"/>
      <c r="N74" s="2"/>
      <c r="Q74" s="55"/>
    </row>
    <row r="75">
      <c r="A75" s="53">
        <v>73.0</v>
      </c>
      <c r="B75" s="53">
        <v>3.40125</v>
      </c>
      <c r="C75" s="54">
        <v>5.0E-4</v>
      </c>
      <c r="D75" s="53">
        <v>15.23776</v>
      </c>
      <c r="E75" s="53">
        <v>0.015123</v>
      </c>
      <c r="F75" s="53">
        <v>22.63</v>
      </c>
      <c r="G75" s="2"/>
      <c r="H75" s="2"/>
      <c r="I75" s="2"/>
      <c r="J75" s="2"/>
      <c r="K75" s="2"/>
      <c r="L75" s="2"/>
      <c r="M75" s="2"/>
      <c r="N75" s="2"/>
      <c r="Q75" s="55"/>
    </row>
    <row r="76">
      <c r="A76" s="53">
        <v>74.0</v>
      </c>
      <c r="B76" s="53">
        <v>3.401158</v>
      </c>
      <c r="C76" s="54">
        <v>5.0E-4</v>
      </c>
      <c r="D76" s="53">
        <v>15.21995</v>
      </c>
      <c r="E76" s="53">
        <v>0.015123</v>
      </c>
      <c r="F76" s="53">
        <v>22.62</v>
      </c>
      <c r="G76" s="2"/>
      <c r="H76" s="2"/>
      <c r="I76" s="2"/>
      <c r="J76" s="2"/>
      <c r="K76" s="2"/>
      <c r="L76" s="2"/>
      <c r="M76" s="2"/>
      <c r="N76" s="2"/>
      <c r="Q76" s="55"/>
    </row>
    <row r="77">
      <c r="A77" s="53">
        <v>75.0</v>
      </c>
      <c r="B77" s="53">
        <v>3.401296</v>
      </c>
      <c r="C77" s="54">
        <v>5.0E-4</v>
      </c>
      <c r="D77" s="53">
        <v>15.21562</v>
      </c>
      <c r="E77" s="53">
        <v>0.015123</v>
      </c>
      <c r="F77" s="53">
        <v>22.61</v>
      </c>
      <c r="G77" s="2"/>
      <c r="H77" s="2"/>
      <c r="I77" s="2"/>
      <c r="J77" s="2"/>
      <c r="K77" s="2"/>
      <c r="L77" s="2"/>
      <c r="M77" s="2"/>
      <c r="N77" s="2"/>
      <c r="Q77" s="55"/>
    </row>
    <row r="78">
      <c r="A78" s="53">
        <v>76.0</v>
      </c>
      <c r="B78" s="53">
        <v>3.401297</v>
      </c>
      <c r="C78" s="54">
        <v>5.0E-4</v>
      </c>
      <c r="D78" s="53">
        <v>15.21885</v>
      </c>
      <c r="E78" s="53">
        <v>0.015123</v>
      </c>
      <c r="F78" s="53">
        <v>22.63</v>
      </c>
      <c r="G78" s="2"/>
      <c r="H78" s="2"/>
      <c r="I78" s="2"/>
      <c r="J78" s="2"/>
      <c r="K78" s="2"/>
      <c r="L78" s="2"/>
      <c r="M78" s="2"/>
      <c r="N78" s="2"/>
      <c r="Q78" s="55"/>
    </row>
    <row r="79">
      <c r="A79" s="53">
        <v>77.0</v>
      </c>
      <c r="B79" s="53">
        <v>3.401223</v>
      </c>
      <c r="C79" s="54">
        <v>5.0E-4</v>
      </c>
      <c r="D79" s="53">
        <v>15.21447</v>
      </c>
      <c r="E79" s="53">
        <v>0.015123</v>
      </c>
      <c r="F79" s="53">
        <v>22.62</v>
      </c>
      <c r="G79" s="2"/>
      <c r="H79" s="2"/>
      <c r="I79" s="2"/>
      <c r="J79" s="2"/>
      <c r="K79" s="2"/>
      <c r="L79" s="2"/>
      <c r="M79" s="2"/>
      <c r="N79" s="2"/>
      <c r="Q79" s="55"/>
    </row>
    <row r="80">
      <c r="A80" s="53">
        <v>78.0</v>
      </c>
      <c r="B80" s="53">
        <v>3.401322</v>
      </c>
      <c r="C80" s="54">
        <v>5.0E-4</v>
      </c>
      <c r="D80" s="53">
        <v>15.20855</v>
      </c>
      <c r="E80" s="53">
        <v>0.015123</v>
      </c>
      <c r="F80" s="53">
        <v>22.51</v>
      </c>
      <c r="G80" s="2"/>
      <c r="H80" s="2"/>
      <c r="I80" s="2"/>
      <c r="J80" s="2"/>
      <c r="K80" s="2"/>
      <c r="L80" s="2"/>
      <c r="M80" s="2"/>
      <c r="N80" s="2"/>
      <c r="Q80" s="55"/>
    </row>
    <row r="81">
      <c r="A81" s="53">
        <v>79.0</v>
      </c>
      <c r="B81" s="53">
        <v>3.401168</v>
      </c>
      <c r="C81" s="54">
        <v>5.0E-4</v>
      </c>
      <c r="D81" s="53">
        <v>15.19776</v>
      </c>
      <c r="E81" s="53">
        <v>0.015123</v>
      </c>
      <c r="F81" s="53">
        <v>22.61</v>
      </c>
      <c r="G81" s="2"/>
      <c r="H81" s="2"/>
      <c r="I81" s="2"/>
      <c r="J81" s="2"/>
      <c r="K81" s="2"/>
      <c r="L81" s="2"/>
      <c r="M81" s="2"/>
      <c r="N81" s="2"/>
      <c r="Q81" s="55"/>
    </row>
    <row r="82">
      <c r="A82" s="53">
        <v>80.0</v>
      </c>
      <c r="B82" s="53">
        <v>3.401307</v>
      </c>
      <c r="C82" s="54">
        <v>5.0E-4</v>
      </c>
      <c r="D82" s="53">
        <v>15.1798</v>
      </c>
      <c r="E82" s="53">
        <v>0.015123</v>
      </c>
      <c r="F82" s="53">
        <v>22.63</v>
      </c>
      <c r="G82" s="2"/>
      <c r="H82" s="2"/>
      <c r="I82" s="2"/>
      <c r="J82" s="2"/>
      <c r="K82" s="2"/>
      <c r="L82" s="2"/>
      <c r="M82" s="2"/>
      <c r="N82" s="2"/>
      <c r="Q82" s="55"/>
    </row>
    <row r="83">
      <c r="A83" s="53">
        <v>81.0</v>
      </c>
      <c r="B83" s="53">
        <v>3.401388</v>
      </c>
      <c r="C83" s="54">
        <v>5.0E-4</v>
      </c>
      <c r="D83" s="53">
        <v>15.17423</v>
      </c>
      <c r="E83" s="53">
        <v>0.015123</v>
      </c>
      <c r="F83" s="53">
        <v>22.56</v>
      </c>
      <c r="G83" s="2"/>
      <c r="H83" s="2"/>
      <c r="I83" s="2"/>
      <c r="J83" s="2"/>
      <c r="K83" s="2"/>
      <c r="L83" s="2"/>
      <c r="M83" s="2"/>
      <c r="N83" s="2"/>
      <c r="Q83" s="55"/>
    </row>
    <row r="84">
      <c r="A84" s="53">
        <v>82.0</v>
      </c>
      <c r="B84" s="53">
        <v>3.401181</v>
      </c>
      <c r="C84" s="54">
        <v>5.0E-4</v>
      </c>
      <c r="D84" s="53">
        <v>15.17497</v>
      </c>
      <c r="E84" s="53">
        <v>0.015123</v>
      </c>
      <c r="F84" s="53">
        <v>22.64</v>
      </c>
      <c r="G84" s="2"/>
      <c r="H84" s="2"/>
      <c r="I84" s="2"/>
      <c r="J84" s="2"/>
      <c r="K84" s="2"/>
      <c r="L84" s="2"/>
      <c r="M84" s="2"/>
      <c r="N84" s="2"/>
      <c r="Q84" s="55"/>
    </row>
    <row r="85">
      <c r="A85" s="53">
        <v>83.0</v>
      </c>
      <c r="B85" s="53">
        <v>3.401174</v>
      </c>
      <c r="C85" s="54">
        <v>5.0E-4</v>
      </c>
      <c r="D85" s="53">
        <v>15.15559</v>
      </c>
      <c r="E85" s="53">
        <v>0.015123</v>
      </c>
      <c r="F85" s="53">
        <v>22.6</v>
      </c>
      <c r="G85" s="2"/>
      <c r="H85" s="2"/>
      <c r="I85" s="2"/>
      <c r="J85" s="2"/>
      <c r="K85" s="2"/>
      <c r="L85" s="2"/>
      <c r="M85" s="2"/>
      <c r="N85" s="2"/>
      <c r="Q85" s="55"/>
    </row>
    <row r="86">
      <c r="A86" s="53">
        <v>84.0</v>
      </c>
      <c r="B86" s="53">
        <v>3.401339</v>
      </c>
      <c r="C86" s="54">
        <v>5.0E-4</v>
      </c>
      <c r="D86" s="53">
        <v>15.1562</v>
      </c>
      <c r="E86" s="53">
        <v>0.015123</v>
      </c>
      <c r="F86" s="53">
        <v>22.59</v>
      </c>
      <c r="G86" s="2"/>
      <c r="H86" s="2"/>
      <c r="I86" s="2"/>
      <c r="J86" s="2"/>
      <c r="K86" s="2"/>
      <c r="L86" s="2"/>
      <c r="M86" s="2"/>
      <c r="N86" s="2"/>
      <c r="Q86" s="55"/>
    </row>
    <row r="87">
      <c r="A87" s="53">
        <v>85.0</v>
      </c>
      <c r="B87" s="53">
        <v>3.401258</v>
      </c>
      <c r="C87" s="54">
        <v>5.0E-4</v>
      </c>
      <c r="D87" s="53">
        <v>15.15721</v>
      </c>
      <c r="E87" s="53">
        <v>0.015123</v>
      </c>
      <c r="F87" s="53">
        <v>22.59</v>
      </c>
      <c r="G87" s="2"/>
      <c r="H87" s="2"/>
      <c r="I87" s="2"/>
      <c r="J87" s="2"/>
      <c r="K87" s="2"/>
      <c r="L87" s="2"/>
      <c r="M87" s="2"/>
      <c r="N87" s="2"/>
      <c r="Q87" s="55"/>
    </row>
    <row r="88">
      <c r="A88" s="53">
        <v>86.0</v>
      </c>
      <c r="B88" s="53">
        <v>3.401239</v>
      </c>
      <c r="C88" s="54">
        <v>5.0E-4</v>
      </c>
      <c r="D88" s="53">
        <v>15.1526</v>
      </c>
      <c r="E88" s="53">
        <v>0.015123</v>
      </c>
      <c r="F88" s="53">
        <v>22.61</v>
      </c>
      <c r="G88" s="2"/>
      <c r="H88" s="2"/>
      <c r="I88" s="2"/>
      <c r="J88" s="2"/>
      <c r="K88" s="2"/>
      <c r="L88" s="2"/>
      <c r="M88" s="2"/>
      <c r="N88" s="2"/>
      <c r="Q88" s="55"/>
    </row>
    <row r="89">
      <c r="A89" s="53">
        <v>87.0</v>
      </c>
      <c r="B89" s="53">
        <v>3.401291</v>
      </c>
      <c r="C89" s="54">
        <v>5.0E-4</v>
      </c>
      <c r="D89" s="53">
        <v>15.14551</v>
      </c>
      <c r="E89" s="53">
        <v>0.015123</v>
      </c>
      <c r="F89" s="53">
        <v>22.6</v>
      </c>
      <c r="G89" s="2"/>
      <c r="H89" s="2"/>
      <c r="I89" s="2"/>
      <c r="J89" s="2"/>
      <c r="K89" s="2"/>
      <c r="L89" s="2"/>
      <c r="M89" s="2"/>
      <c r="N89" s="2"/>
      <c r="Q89" s="55"/>
    </row>
    <row r="90">
      <c r="A90" s="53">
        <v>88.0</v>
      </c>
      <c r="B90" s="53">
        <v>3.40115</v>
      </c>
      <c r="C90" s="54">
        <v>5.0E-4</v>
      </c>
      <c r="D90" s="53">
        <v>15.13381</v>
      </c>
      <c r="E90" s="53">
        <v>0.015123</v>
      </c>
      <c r="F90" s="53">
        <v>22.6</v>
      </c>
      <c r="G90" s="2"/>
      <c r="H90" s="2"/>
      <c r="I90" s="2"/>
      <c r="J90" s="2"/>
      <c r="K90" s="2"/>
      <c r="L90" s="2"/>
      <c r="M90" s="2"/>
      <c r="N90" s="2"/>
      <c r="Q90" s="55"/>
    </row>
    <row r="91">
      <c r="A91" s="53">
        <v>89.0</v>
      </c>
      <c r="B91" s="53">
        <v>3.401323</v>
      </c>
      <c r="C91" s="54">
        <v>5.0E-4</v>
      </c>
      <c r="D91" s="53">
        <v>15.11555</v>
      </c>
      <c r="E91" s="53">
        <v>0.015123</v>
      </c>
      <c r="F91" s="53">
        <v>22.6</v>
      </c>
      <c r="G91" s="2"/>
      <c r="H91" s="2"/>
      <c r="I91" s="2"/>
      <c r="J91" s="2"/>
      <c r="K91" s="2"/>
      <c r="L91" s="2"/>
      <c r="M91" s="2"/>
      <c r="N91" s="2"/>
      <c r="Q91" s="55"/>
    </row>
    <row r="92">
      <c r="A92" s="53">
        <v>90.0</v>
      </c>
      <c r="B92" s="53">
        <v>3.401385</v>
      </c>
      <c r="C92" s="54">
        <v>5.0E-4</v>
      </c>
      <c r="D92" s="53">
        <v>15.11409</v>
      </c>
      <c r="E92" s="53">
        <v>0.015123</v>
      </c>
      <c r="F92" s="53">
        <v>22.55</v>
      </c>
      <c r="G92" s="2"/>
      <c r="H92" s="2"/>
      <c r="I92" s="2"/>
      <c r="J92" s="2"/>
      <c r="K92" s="2"/>
      <c r="L92" s="2"/>
      <c r="M92" s="2"/>
      <c r="N92" s="2"/>
      <c r="Q92" s="55"/>
    </row>
    <row r="93">
      <c r="A93" s="53">
        <v>91.0</v>
      </c>
      <c r="B93" s="53">
        <v>3.401158</v>
      </c>
      <c r="C93" s="54">
        <v>5.0E-4</v>
      </c>
      <c r="D93" s="53">
        <v>15.11038</v>
      </c>
      <c r="E93" s="53">
        <v>0.015123</v>
      </c>
      <c r="F93" s="53">
        <v>22.59</v>
      </c>
      <c r="G93" s="2"/>
      <c r="H93" s="2"/>
      <c r="I93" s="2"/>
      <c r="J93" s="2"/>
      <c r="K93" s="2"/>
      <c r="L93" s="2"/>
      <c r="M93" s="2"/>
      <c r="N93" s="2"/>
      <c r="Q93" s="55"/>
    </row>
    <row r="94">
      <c r="A94" s="53">
        <v>92.0</v>
      </c>
      <c r="B94" s="53">
        <v>3.401168</v>
      </c>
      <c r="C94" s="54">
        <v>5.0E-4</v>
      </c>
      <c r="D94" s="53">
        <v>15.09354</v>
      </c>
      <c r="E94" s="53">
        <v>0.015123</v>
      </c>
      <c r="F94" s="53">
        <v>22.58</v>
      </c>
      <c r="G94" s="2"/>
      <c r="H94" s="2"/>
      <c r="I94" s="2"/>
      <c r="J94" s="2"/>
      <c r="K94" s="2"/>
      <c r="L94" s="2"/>
      <c r="M94" s="2"/>
      <c r="N94" s="2"/>
      <c r="Q94" s="55"/>
    </row>
    <row r="95">
      <c r="A95" s="53">
        <v>93.0</v>
      </c>
      <c r="B95" s="53">
        <v>3.401353</v>
      </c>
      <c r="C95" s="54">
        <v>5.0E-4</v>
      </c>
      <c r="D95" s="53">
        <v>15.09687</v>
      </c>
      <c r="E95" s="53">
        <v>0.015123</v>
      </c>
      <c r="F95" s="53">
        <v>22.62</v>
      </c>
      <c r="G95" s="2"/>
      <c r="H95" s="2"/>
      <c r="I95" s="2"/>
      <c r="J95" s="2"/>
      <c r="K95" s="2"/>
      <c r="L95" s="2"/>
      <c r="M95" s="2"/>
      <c r="N95" s="2"/>
      <c r="Q95" s="55"/>
    </row>
    <row r="96">
      <c r="A96" s="53">
        <v>94.0</v>
      </c>
      <c r="B96" s="53">
        <v>3.401245</v>
      </c>
      <c r="C96" s="54">
        <v>5.0E-4</v>
      </c>
      <c r="D96" s="53">
        <v>15.09536</v>
      </c>
      <c r="E96" s="53">
        <v>0.015123</v>
      </c>
      <c r="F96" s="53">
        <v>22.6</v>
      </c>
      <c r="G96" s="2"/>
      <c r="H96" s="2"/>
      <c r="I96" s="2"/>
      <c r="J96" s="2"/>
      <c r="K96" s="2"/>
      <c r="L96" s="2"/>
      <c r="M96" s="2"/>
      <c r="N96" s="2"/>
      <c r="Q96" s="55"/>
    </row>
    <row r="97">
      <c r="A97" s="53">
        <v>95.0</v>
      </c>
      <c r="B97" s="53">
        <v>3.401249</v>
      </c>
      <c r="C97" s="54">
        <v>5.0E-4</v>
      </c>
      <c r="D97" s="53">
        <v>15.09062</v>
      </c>
      <c r="E97" s="53">
        <v>0.015123</v>
      </c>
      <c r="F97" s="53">
        <v>22.55</v>
      </c>
      <c r="G97" s="2"/>
      <c r="H97" s="2"/>
      <c r="I97" s="2"/>
      <c r="J97" s="2"/>
      <c r="K97" s="2"/>
      <c r="L97" s="2"/>
      <c r="M97" s="2"/>
      <c r="N97" s="2"/>
      <c r="Q97" s="55"/>
    </row>
    <row r="98">
      <c r="A98" s="53">
        <v>96.0</v>
      </c>
      <c r="B98" s="53">
        <v>3.401266</v>
      </c>
      <c r="C98" s="54">
        <v>5.0E-4</v>
      </c>
      <c r="D98" s="53">
        <v>15.08278</v>
      </c>
      <c r="E98" s="53">
        <v>0.015123</v>
      </c>
      <c r="F98" s="53">
        <v>22.58</v>
      </c>
      <c r="G98" s="2"/>
      <c r="H98" s="2"/>
      <c r="I98" s="2"/>
      <c r="J98" s="2"/>
      <c r="K98" s="2"/>
      <c r="L98" s="2"/>
      <c r="M98" s="2"/>
      <c r="N98" s="2"/>
      <c r="Q98" s="55"/>
    </row>
    <row r="99">
      <c r="A99" s="53">
        <v>97.0</v>
      </c>
      <c r="B99" s="53">
        <v>3.40118</v>
      </c>
      <c r="C99" s="54">
        <v>5.0E-4</v>
      </c>
      <c r="D99" s="53">
        <v>15.07033</v>
      </c>
      <c r="E99" s="53">
        <v>0.015123</v>
      </c>
      <c r="F99" s="53">
        <v>22.57</v>
      </c>
      <c r="G99" s="2"/>
      <c r="H99" s="2"/>
      <c r="I99" s="2"/>
      <c r="J99" s="2"/>
      <c r="K99" s="2"/>
      <c r="L99" s="2"/>
      <c r="M99" s="2"/>
      <c r="N99" s="2"/>
      <c r="Q99" s="55"/>
    </row>
    <row r="100">
      <c r="A100" s="53">
        <v>98.0</v>
      </c>
      <c r="B100" s="53">
        <v>3.401359</v>
      </c>
      <c r="C100" s="54">
        <v>5.0E-4</v>
      </c>
      <c r="D100" s="53">
        <v>15.05238</v>
      </c>
      <c r="E100" s="53">
        <v>0.015123</v>
      </c>
      <c r="F100" s="53">
        <v>22.57</v>
      </c>
      <c r="G100" s="2"/>
      <c r="H100" s="2"/>
      <c r="I100" s="2"/>
      <c r="J100" s="2"/>
      <c r="K100" s="2"/>
      <c r="L100" s="2"/>
      <c r="M100" s="2"/>
      <c r="N100" s="2"/>
      <c r="Q100" s="55"/>
    </row>
    <row r="101">
      <c r="A101" s="53">
        <v>99.0</v>
      </c>
      <c r="B101" s="53">
        <v>3.401332</v>
      </c>
      <c r="C101" s="54">
        <v>5.0E-4</v>
      </c>
      <c r="D101" s="53">
        <v>15.05496</v>
      </c>
      <c r="E101" s="53">
        <v>0.015123</v>
      </c>
      <c r="F101" s="53">
        <v>22.61</v>
      </c>
      <c r="G101" s="2"/>
      <c r="H101" s="2"/>
      <c r="I101" s="2"/>
      <c r="J101" s="2"/>
      <c r="K101" s="2"/>
      <c r="L101" s="2"/>
      <c r="M101" s="2"/>
      <c r="N101" s="2"/>
      <c r="Q101" s="55"/>
    </row>
    <row r="102">
      <c r="A102" s="53">
        <v>100.0</v>
      </c>
      <c r="B102" s="53">
        <v>3.401141</v>
      </c>
      <c r="C102" s="54">
        <v>5.0E-4</v>
      </c>
      <c r="D102" s="53">
        <v>15.04648</v>
      </c>
      <c r="E102" s="53">
        <v>0.015123</v>
      </c>
      <c r="F102" s="53">
        <v>22.6</v>
      </c>
      <c r="G102" s="2"/>
      <c r="H102" s="2"/>
      <c r="I102" s="2"/>
      <c r="J102" s="2"/>
      <c r="K102" s="2"/>
      <c r="L102" s="2"/>
      <c r="M102" s="2"/>
      <c r="N102" s="2"/>
      <c r="Q102" s="55"/>
    </row>
    <row r="104">
      <c r="A104" s="2" t="s">
        <v>144</v>
      </c>
      <c r="B104" s="36">
        <f>AVERAGE(B3:B102)</f>
        <v>3.40126634</v>
      </c>
      <c r="C104" s="36"/>
      <c r="D104" s="36"/>
      <c r="E104" s="36"/>
      <c r="F104" s="2"/>
      <c r="G104" s="2"/>
      <c r="H104" s="2"/>
      <c r="I104" s="2"/>
      <c r="J104" s="2"/>
      <c r="K104" s="2"/>
      <c r="L104" s="2"/>
      <c r="M104" s="2"/>
      <c r="N104" s="2"/>
    </row>
    <row r="105">
      <c r="A105" s="2" t="s">
        <v>145</v>
      </c>
      <c r="B105" s="36">
        <f>STDEV(B3:B102)</f>
        <v>0.00007826982855</v>
      </c>
      <c r="C105" s="36"/>
      <c r="D105" s="36"/>
      <c r="E105" s="36"/>
      <c r="F105" s="2"/>
      <c r="G105" s="2"/>
      <c r="H105" s="2"/>
      <c r="I105" s="2"/>
      <c r="J105" s="2"/>
      <c r="K105" s="2"/>
      <c r="L105" s="2"/>
      <c r="M105" s="2"/>
      <c r="N105" s="2"/>
    </row>
    <row r="106">
      <c r="A106" s="2" t="s">
        <v>146</v>
      </c>
      <c r="B106" s="36">
        <f>B105/10</f>
        <v>0.000007826982855</v>
      </c>
      <c r="C106" s="36"/>
      <c r="D106" s="36"/>
      <c r="E106" s="36"/>
      <c r="F106" s="2"/>
      <c r="G106" s="2"/>
      <c r="H106" s="2"/>
      <c r="I106" s="2"/>
      <c r="J106" s="2"/>
      <c r="K106" s="2"/>
      <c r="L106" s="2"/>
      <c r="M106" s="2"/>
      <c r="N106" s="2"/>
      <c r="P106" s="55"/>
    </row>
    <row r="107">
      <c r="B107" s="56"/>
      <c r="C107" s="56"/>
      <c r="D107" s="56"/>
      <c r="E107" s="56"/>
    </row>
    <row r="108">
      <c r="A108" s="2" t="s">
        <v>147</v>
      </c>
      <c r="B108" s="36"/>
      <c r="C108" s="36">
        <v>2824.0</v>
      </c>
      <c r="D108" s="36"/>
      <c r="E108" s="36"/>
      <c r="F108" s="2"/>
      <c r="G108" s="2"/>
      <c r="H108" s="2"/>
      <c r="I108" s="2"/>
      <c r="J108" s="2"/>
      <c r="K108" s="2"/>
      <c r="L108" s="2"/>
      <c r="M108" s="2"/>
      <c r="N108" s="2"/>
    </row>
    <row r="109">
      <c r="A109" s="2" t="s">
        <v>148</v>
      </c>
      <c r="B109" s="56"/>
      <c r="C109" s="36">
        <v>82.0</v>
      </c>
      <c r="D109" s="56"/>
      <c r="E109" s="56"/>
    </row>
    <row r="110">
      <c r="B110" s="36"/>
      <c r="C110" s="36"/>
      <c r="D110" s="36"/>
      <c r="E110" s="36"/>
      <c r="F110" s="2"/>
      <c r="G110" s="2"/>
      <c r="H110" s="2"/>
      <c r="I110" s="2"/>
      <c r="J110" s="2"/>
      <c r="K110" s="2"/>
      <c r="L110" s="2"/>
      <c r="M110" s="2"/>
      <c r="N110" s="2"/>
    </row>
    <row r="111">
      <c r="A111" s="2" t="s">
        <v>149</v>
      </c>
      <c r="B111" s="36"/>
      <c r="C111" s="36">
        <f>(C108+C109/2)*(2*pi()/B104)^2/1000</f>
        <v>9.776942942</v>
      </c>
      <c r="D111" s="36" t="s">
        <v>130</v>
      </c>
      <c r="E111" s="36"/>
      <c r="F111" s="2"/>
      <c r="G111" s="2"/>
      <c r="H111" s="2"/>
      <c r="I111" s="2"/>
      <c r="J111" s="2"/>
      <c r="K111" s="2"/>
      <c r="L111" s="2"/>
      <c r="M111" s="2"/>
      <c r="N111" s="2"/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9.777743848</v>
      </c>
      <c r="E113" s="36" t="s">
        <v>130</v>
      </c>
      <c r="F113" s="2"/>
      <c r="G113" s="2"/>
      <c r="H113" s="2"/>
      <c r="I113" s="2"/>
      <c r="J113" s="2"/>
      <c r="K113" s="2"/>
      <c r="L113" s="2"/>
      <c r="M113" s="2"/>
      <c r="N113" s="2"/>
    </row>
    <row r="114">
      <c r="A114" s="33" t="s">
        <v>151</v>
      </c>
      <c r="B114" s="56"/>
      <c r="C114" s="56"/>
      <c r="D114" s="56"/>
      <c r="E114" s="56"/>
    </row>
    <row r="115">
      <c r="A115" s="2" t="s">
        <v>152</v>
      </c>
      <c r="B115" s="56"/>
      <c r="C115" s="36">
        <v>9.7735</v>
      </c>
      <c r="D115" s="56"/>
      <c r="E115" s="56"/>
    </row>
    <row r="116">
      <c r="A116" s="33" t="s">
        <v>153</v>
      </c>
      <c r="B116" s="56"/>
      <c r="C116" s="56"/>
      <c r="D116" s="56"/>
      <c r="E116" s="56"/>
    </row>
    <row r="117">
      <c r="A117" s="2" t="s">
        <v>154</v>
      </c>
      <c r="C117" s="45">
        <f>(C111-C115)/9.8*1000</f>
        <v>0.3513205928</v>
      </c>
    </row>
  </sheetData>
  <hyperlinks>
    <hyperlink r:id="rId1" ref="A114"/>
    <hyperlink r:id="rId2" ref="A116"/>
  </hyperlink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44286.0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>
      <c r="A2" s="58" t="s">
        <v>138</v>
      </c>
      <c r="B2" s="58" t="s">
        <v>139</v>
      </c>
      <c r="C2" s="58" t="s">
        <v>140</v>
      </c>
      <c r="D2" s="58" t="s">
        <v>141</v>
      </c>
      <c r="E2" s="58" t="s">
        <v>142</v>
      </c>
      <c r="F2" s="58" t="s">
        <v>143</v>
      </c>
      <c r="G2" s="2"/>
      <c r="H2" s="2"/>
      <c r="I2" s="2"/>
      <c r="J2" s="2"/>
      <c r="K2" s="2"/>
      <c r="L2" s="2"/>
      <c r="M2" s="2"/>
      <c r="N2" s="2"/>
    </row>
    <row r="3">
      <c r="A3" s="59">
        <v>1.0</v>
      </c>
      <c r="B3" s="58">
        <v>3.4079599</v>
      </c>
      <c r="C3" s="60">
        <v>5.0E-4</v>
      </c>
      <c r="D3" s="58">
        <v>25.7046204</v>
      </c>
      <c r="E3" s="58">
        <v>0.015123</v>
      </c>
      <c r="F3" s="58">
        <v>21.3</v>
      </c>
      <c r="G3" s="2"/>
      <c r="H3" s="2"/>
      <c r="I3" s="2"/>
      <c r="J3" s="2"/>
      <c r="K3" s="2"/>
      <c r="L3" s="2"/>
      <c r="M3" s="2"/>
      <c r="N3" s="2"/>
      <c r="Q3" s="55"/>
    </row>
    <row r="4">
      <c r="A4" s="59">
        <v>2.0</v>
      </c>
      <c r="B4" s="58">
        <v>3.4081883</v>
      </c>
      <c r="C4" s="60">
        <v>5.0E-4</v>
      </c>
      <c r="D4" s="58">
        <v>25.6895905</v>
      </c>
      <c r="E4" s="58">
        <v>0.015123</v>
      </c>
      <c r="F4" s="58">
        <v>21.31</v>
      </c>
      <c r="G4" s="2"/>
      <c r="H4" s="2"/>
      <c r="I4" s="2"/>
      <c r="J4" s="2"/>
      <c r="K4" s="2"/>
      <c r="L4" s="2"/>
      <c r="M4" s="2"/>
      <c r="N4" s="2"/>
      <c r="Q4" s="55"/>
    </row>
    <row r="5">
      <c r="A5" s="59">
        <v>3.0</v>
      </c>
      <c r="B5" s="58">
        <v>3.4082127</v>
      </c>
      <c r="C5" s="60">
        <v>5.0E-4</v>
      </c>
      <c r="D5" s="58">
        <v>25.6913166</v>
      </c>
      <c r="E5" s="58">
        <v>0.015123</v>
      </c>
      <c r="F5" s="58">
        <v>21.31</v>
      </c>
      <c r="G5" s="2"/>
      <c r="H5" s="2"/>
      <c r="I5" s="2"/>
      <c r="J5" s="2"/>
      <c r="K5" s="2"/>
      <c r="L5" s="2"/>
      <c r="M5" s="2"/>
      <c r="N5" s="2"/>
      <c r="Q5" s="55"/>
    </row>
    <row r="6">
      <c r="A6" s="59">
        <v>4.0</v>
      </c>
      <c r="B6" s="58">
        <v>3.4082355</v>
      </c>
      <c r="C6" s="60">
        <v>5.0E-4</v>
      </c>
      <c r="D6" s="58">
        <v>25.6992664</v>
      </c>
      <c r="E6" s="58">
        <v>0.015123</v>
      </c>
      <c r="F6" s="58">
        <v>21.32</v>
      </c>
      <c r="G6" s="2"/>
      <c r="H6" s="2"/>
      <c r="I6" s="2"/>
      <c r="J6" s="2"/>
      <c r="K6" s="2"/>
      <c r="L6" s="2"/>
      <c r="M6" s="2"/>
      <c r="N6" s="2"/>
      <c r="Q6" s="55"/>
    </row>
    <row r="7">
      <c r="A7" s="59">
        <v>5.0</v>
      </c>
      <c r="B7" s="58">
        <v>3.4080422</v>
      </c>
      <c r="C7" s="60">
        <v>5.0E-4</v>
      </c>
      <c r="D7" s="58">
        <v>25.6856842</v>
      </c>
      <c r="E7" s="58">
        <v>0.015123</v>
      </c>
      <c r="F7" s="58">
        <v>21.34</v>
      </c>
      <c r="G7" s="2"/>
      <c r="H7" s="2"/>
      <c r="I7" s="2"/>
      <c r="J7" s="2"/>
      <c r="K7" s="2"/>
      <c r="L7" s="2"/>
      <c r="M7" s="2"/>
      <c r="N7" s="2"/>
      <c r="Q7" s="55"/>
    </row>
    <row r="8">
      <c r="A8" s="59">
        <v>6.0</v>
      </c>
      <c r="B8" s="58">
        <v>3.4080682</v>
      </c>
      <c r="C8" s="60">
        <v>5.0E-4</v>
      </c>
      <c r="D8" s="58">
        <v>25.6707211</v>
      </c>
      <c r="E8" s="58">
        <v>0.015123</v>
      </c>
      <c r="F8" s="58">
        <v>21.36</v>
      </c>
      <c r="G8" s="2"/>
      <c r="H8" s="2"/>
      <c r="I8" s="2"/>
      <c r="J8" s="2"/>
      <c r="K8" s="2"/>
      <c r="L8" s="2"/>
      <c r="M8" s="2"/>
      <c r="N8" s="2"/>
      <c r="Q8" s="55"/>
    </row>
    <row r="9">
      <c r="A9" s="59">
        <v>7.0</v>
      </c>
      <c r="B9" s="58">
        <v>3.4080045</v>
      </c>
      <c r="C9" s="60">
        <v>5.0E-4</v>
      </c>
      <c r="D9" s="58">
        <v>25.6558189</v>
      </c>
      <c r="E9" s="58">
        <v>0.015123</v>
      </c>
      <c r="F9" s="58">
        <v>21.38</v>
      </c>
      <c r="G9" s="2"/>
      <c r="H9" s="2"/>
      <c r="I9" s="2"/>
      <c r="J9" s="2"/>
      <c r="K9" s="2"/>
      <c r="L9" s="2"/>
      <c r="M9" s="2"/>
      <c r="N9" s="2"/>
      <c r="Q9" s="55"/>
    </row>
    <row r="10">
      <c r="A10" s="59">
        <v>8.0</v>
      </c>
      <c r="B10" s="58">
        <v>3.4078541</v>
      </c>
      <c r="C10" s="60">
        <v>5.0E-4</v>
      </c>
      <c r="D10" s="58">
        <v>25.6214371</v>
      </c>
      <c r="E10" s="58">
        <v>0.015123</v>
      </c>
      <c r="F10" s="58">
        <v>21.39</v>
      </c>
      <c r="G10" s="2"/>
      <c r="H10" s="2"/>
      <c r="I10" s="2"/>
      <c r="J10" s="2"/>
      <c r="K10" s="2"/>
      <c r="L10" s="2"/>
      <c r="M10" s="2"/>
      <c r="N10" s="2"/>
      <c r="Q10" s="55"/>
    </row>
    <row r="11">
      <c r="A11" s="59">
        <v>9.0</v>
      </c>
      <c r="B11" s="58">
        <v>3.4079139</v>
      </c>
      <c r="C11" s="60">
        <v>5.0E-4</v>
      </c>
      <c r="D11" s="58">
        <v>25.5928249</v>
      </c>
      <c r="E11" s="58">
        <v>0.015123</v>
      </c>
      <c r="F11" s="58">
        <v>21.4</v>
      </c>
      <c r="G11" s="2"/>
      <c r="H11" s="2"/>
      <c r="I11" s="2"/>
      <c r="J11" s="2"/>
      <c r="K11" s="2"/>
      <c r="L11" s="2"/>
      <c r="M11" s="2"/>
      <c r="N11" s="2"/>
      <c r="Q11" s="55"/>
    </row>
    <row r="12">
      <c r="A12" s="59">
        <v>10.0</v>
      </c>
      <c r="B12" s="58">
        <v>3.4080386</v>
      </c>
      <c r="C12" s="60">
        <v>5.0E-4</v>
      </c>
      <c r="D12" s="58">
        <v>25.5642967</v>
      </c>
      <c r="E12" s="58">
        <v>0.015123</v>
      </c>
      <c r="F12" s="58">
        <v>21.42</v>
      </c>
      <c r="G12" s="2"/>
      <c r="H12" s="2"/>
      <c r="I12" s="2"/>
      <c r="J12" s="2"/>
      <c r="K12" s="2"/>
      <c r="L12" s="2"/>
      <c r="M12" s="2"/>
      <c r="N12" s="2"/>
      <c r="Q12" s="55"/>
    </row>
    <row r="13">
      <c r="A13" s="59">
        <v>11.0</v>
      </c>
      <c r="B13" s="58">
        <v>3.40816</v>
      </c>
      <c r="C13" s="60">
        <v>5.0E-4</v>
      </c>
      <c r="D13" s="58">
        <v>25.5564308</v>
      </c>
      <c r="E13" s="58">
        <v>0.015123</v>
      </c>
      <c r="F13" s="58">
        <v>21.47</v>
      </c>
      <c r="G13" s="2"/>
      <c r="H13" s="2"/>
      <c r="I13" s="2"/>
      <c r="J13" s="2"/>
      <c r="K13" s="2"/>
      <c r="L13" s="2"/>
      <c r="M13" s="2"/>
      <c r="N13" s="2"/>
      <c r="Q13" s="55"/>
    </row>
    <row r="14">
      <c r="A14" s="59">
        <v>12.0</v>
      </c>
      <c r="B14" s="58">
        <v>3.4081292</v>
      </c>
      <c r="C14" s="60">
        <v>5.0E-4</v>
      </c>
      <c r="D14" s="58">
        <v>25.5485897</v>
      </c>
      <c r="E14" s="58">
        <v>0.015123</v>
      </c>
      <c r="F14" s="58">
        <v>21.46</v>
      </c>
      <c r="G14" s="2"/>
      <c r="H14" s="2"/>
      <c r="I14" s="2"/>
      <c r="J14" s="2"/>
      <c r="K14" s="2"/>
      <c r="L14" s="2"/>
      <c r="M14" s="2"/>
      <c r="N14" s="2"/>
      <c r="Q14" s="55"/>
    </row>
    <row r="15">
      <c r="A15" s="59">
        <v>13.0</v>
      </c>
      <c r="B15" s="58">
        <v>3.4080923</v>
      </c>
      <c r="C15" s="60">
        <v>5.0E-4</v>
      </c>
      <c r="D15" s="58">
        <v>25.5351009</v>
      </c>
      <c r="E15" s="58">
        <v>0.015123</v>
      </c>
      <c r="F15" s="58">
        <v>21.51</v>
      </c>
      <c r="G15" s="2"/>
      <c r="H15" s="2"/>
      <c r="I15" s="2"/>
      <c r="J15" s="2"/>
      <c r="K15" s="2"/>
      <c r="L15" s="2"/>
      <c r="M15" s="2"/>
      <c r="N15" s="2"/>
      <c r="Q15" s="55"/>
    </row>
    <row r="16">
      <c r="A16" s="59">
        <v>14.0</v>
      </c>
      <c r="B16" s="58">
        <v>3.408011</v>
      </c>
      <c r="C16" s="60">
        <v>5.0E-4</v>
      </c>
      <c r="D16" s="58">
        <v>25.5172558</v>
      </c>
      <c r="E16" s="58">
        <v>0.015123</v>
      </c>
      <c r="F16" s="58">
        <v>21.51</v>
      </c>
      <c r="G16" s="2"/>
      <c r="H16" s="2"/>
      <c r="I16" s="2"/>
      <c r="J16" s="2"/>
      <c r="K16" s="2"/>
      <c r="L16" s="2"/>
      <c r="M16" s="2"/>
      <c r="N16" s="2"/>
      <c r="Q16" s="55"/>
    </row>
    <row r="17">
      <c r="A17" s="59">
        <v>15.0</v>
      </c>
      <c r="B17" s="58">
        <v>3.4079731</v>
      </c>
      <c r="C17" s="60">
        <v>5.0E-4</v>
      </c>
      <c r="D17" s="58">
        <v>25.5003338</v>
      </c>
      <c r="E17" s="58">
        <v>0.015123</v>
      </c>
      <c r="F17" s="58">
        <v>21.53</v>
      </c>
      <c r="G17" s="2"/>
      <c r="H17" s="2"/>
      <c r="I17" s="2"/>
      <c r="J17" s="2"/>
      <c r="K17" s="2"/>
      <c r="L17" s="2"/>
      <c r="M17" s="2"/>
      <c r="N17" s="2"/>
      <c r="Q17" s="55"/>
    </row>
    <row r="18">
      <c r="A18" s="59">
        <v>16.0</v>
      </c>
      <c r="B18" s="58">
        <v>3.4079127</v>
      </c>
      <c r="C18" s="60">
        <v>5.0E-4</v>
      </c>
      <c r="D18" s="58">
        <v>25.4825993</v>
      </c>
      <c r="E18" s="58">
        <v>0.015123</v>
      </c>
      <c r="F18" s="58">
        <v>21.58</v>
      </c>
      <c r="G18" s="2"/>
      <c r="H18" s="2"/>
      <c r="I18" s="2"/>
      <c r="J18" s="2"/>
      <c r="K18" s="2"/>
      <c r="L18" s="2"/>
      <c r="M18" s="2"/>
      <c r="N18" s="2"/>
      <c r="Q18" s="55"/>
    </row>
    <row r="19">
      <c r="A19" s="59">
        <v>17.0</v>
      </c>
      <c r="B19" s="58">
        <v>3.4081869</v>
      </c>
      <c r="C19" s="60">
        <v>5.0E-4</v>
      </c>
      <c r="D19" s="58">
        <v>25.4634953</v>
      </c>
      <c r="E19" s="58">
        <v>0.015123</v>
      </c>
      <c r="F19" s="58">
        <v>21.59</v>
      </c>
      <c r="G19" s="2"/>
      <c r="H19" s="2"/>
      <c r="I19" s="2"/>
      <c r="J19" s="2"/>
      <c r="K19" s="2"/>
      <c r="L19" s="2"/>
      <c r="M19" s="2"/>
      <c r="N19" s="2"/>
      <c r="Q19" s="55"/>
    </row>
    <row r="20">
      <c r="A20" s="59">
        <v>18.0</v>
      </c>
      <c r="B20" s="58">
        <v>3.4082334</v>
      </c>
      <c r="C20" s="60">
        <v>5.0E-4</v>
      </c>
      <c r="D20" s="58">
        <v>25.4695683</v>
      </c>
      <c r="E20" s="58">
        <v>0.015123</v>
      </c>
      <c r="F20" s="58">
        <v>21.61</v>
      </c>
      <c r="G20" s="2"/>
      <c r="H20" s="2"/>
      <c r="I20" s="2"/>
      <c r="J20" s="2"/>
      <c r="K20" s="2"/>
      <c r="L20" s="2"/>
      <c r="M20" s="2"/>
      <c r="N20" s="2"/>
      <c r="Q20" s="55"/>
    </row>
    <row r="21">
      <c r="A21" s="59">
        <v>19.0</v>
      </c>
      <c r="B21" s="58">
        <v>3.408267</v>
      </c>
      <c r="C21" s="60">
        <v>5.0E-4</v>
      </c>
      <c r="D21" s="58">
        <v>25.4711323</v>
      </c>
      <c r="E21" s="58">
        <v>0.015123</v>
      </c>
      <c r="F21" s="58">
        <v>21.64</v>
      </c>
      <c r="G21" s="2"/>
      <c r="H21" s="2"/>
      <c r="I21" s="2"/>
      <c r="J21" s="2"/>
      <c r="K21" s="2"/>
      <c r="L21" s="2"/>
      <c r="M21" s="2"/>
      <c r="N21" s="2"/>
      <c r="Q21" s="55"/>
    </row>
    <row r="22">
      <c r="A22" s="59">
        <v>20.0</v>
      </c>
      <c r="B22" s="58">
        <v>3.4080713</v>
      </c>
      <c r="C22" s="60">
        <v>5.0E-4</v>
      </c>
      <c r="D22" s="58">
        <v>25.4634113</v>
      </c>
      <c r="E22" s="58">
        <v>0.015123</v>
      </c>
      <c r="F22" s="58">
        <v>21.65</v>
      </c>
      <c r="G22" s="2"/>
      <c r="H22" s="2"/>
      <c r="I22" s="2"/>
      <c r="J22" s="2"/>
      <c r="K22" s="2"/>
      <c r="L22" s="2"/>
      <c r="M22" s="2"/>
      <c r="N22" s="2"/>
      <c r="Q22" s="55"/>
    </row>
    <row r="23">
      <c r="A23" s="59">
        <v>21.0</v>
      </c>
      <c r="B23" s="58">
        <v>3.4080515</v>
      </c>
      <c r="C23" s="60">
        <v>5.0E-4</v>
      </c>
      <c r="D23" s="58">
        <v>25.4480171</v>
      </c>
      <c r="E23" s="58">
        <v>0.015123</v>
      </c>
      <c r="F23" s="58">
        <v>21.68</v>
      </c>
      <c r="G23" s="2"/>
      <c r="H23" s="2"/>
      <c r="I23" s="2"/>
      <c r="J23" s="2"/>
      <c r="K23" s="2"/>
      <c r="L23" s="2"/>
      <c r="M23" s="2"/>
      <c r="N23" s="2"/>
      <c r="Q23" s="55"/>
    </row>
    <row r="24">
      <c r="A24" s="59">
        <v>22.0</v>
      </c>
      <c r="B24" s="58">
        <v>3.4080102</v>
      </c>
      <c r="C24" s="60">
        <v>5.0E-4</v>
      </c>
      <c r="D24" s="58">
        <v>25.4321976</v>
      </c>
      <c r="E24" s="58">
        <v>0.015123</v>
      </c>
      <c r="F24" s="58">
        <v>21.7</v>
      </c>
      <c r="G24" s="2"/>
      <c r="H24" s="2"/>
      <c r="I24" s="2"/>
      <c r="J24" s="2"/>
      <c r="K24" s="2"/>
      <c r="L24" s="2"/>
      <c r="M24" s="2"/>
      <c r="N24" s="2"/>
      <c r="Q24" s="55"/>
    </row>
    <row r="25">
      <c r="A25" s="59">
        <v>23.0</v>
      </c>
      <c r="B25" s="58">
        <v>3.4078221</v>
      </c>
      <c r="C25" s="60">
        <v>5.0E-4</v>
      </c>
      <c r="D25" s="58">
        <v>25.4036198</v>
      </c>
      <c r="E25" s="58">
        <v>0.015123</v>
      </c>
      <c r="F25" s="58">
        <v>21.72</v>
      </c>
      <c r="G25" s="2"/>
      <c r="H25" s="2"/>
      <c r="I25" s="2"/>
      <c r="J25" s="2"/>
      <c r="K25" s="2"/>
      <c r="L25" s="2"/>
      <c r="M25" s="2"/>
      <c r="N25" s="2"/>
      <c r="Q25" s="55"/>
    </row>
    <row r="26">
      <c r="A26" s="59">
        <v>24.0</v>
      </c>
      <c r="B26" s="58">
        <v>3.4079435</v>
      </c>
      <c r="C26" s="60">
        <v>5.0E-4</v>
      </c>
      <c r="D26" s="58">
        <v>25.3748741</v>
      </c>
      <c r="E26" s="58">
        <v>0.015123</v>
      </c>
      <c r="F26" s="58">
        <v>21.73</v>
      </c>
      <c r="G26" s="2"/>
      <c r="H26" s="2"/>
      <c r="I26" s="2"/>
      <c r="J26" s="2"/>
      <c r="K26" s="2"/>
      <c r="L26" s="2"/>
      <c r="M26" s="2"/>
      <c r="N26" s="2"/>
      <c r="Q26" s="55"/>
    </row>
    <row r="27">
      <c r="A27" s="59">
        <v>25.0</v>
      </c>
      <c r="B27" s="58">
        <v>3.4079547</v>
      </c>
      <c r="C27" s="60">
        <v>5.0E-4</v>
      </c>
      <c r="D27" s="58">
        <v>25.3391838</v>
      </c>
      <c r="E27" s="58">
        <v>0.015123</v>
      </c>
      <c r="F27" s="58">
        <v>21.76</v>
      </c>
      <c r="G27" s="2"/>
      <c r="H27" s="2"/>
      <c r="I27" s="2"/>
      <c r="J27" s="2"/>
      <c r="K27" s="2"/>
      <c r="L27" s="2"/>
      <c r="M27" s="2"/>
      <c r="N27" s="2"/>
      <c r="Q27" s="55"/>
    </row>
    <row r="28">
      <c r="A28" s="59">
        <v>26.0</v>
      </c>
      <c r="B28" s="58">
        <v>3.408195</v>
      </c>
      <c r="C28" s="60">
        <v>5.0E-4</v>
      </c>
      <c r="D28" s="58">
        <v>25.3389473</v>
      </c>
      <c r="E28" s="58">
        <v>0.015123</v>
      </c>
      <c r="F28" s="58">
        <v>21.78</v>
      </c>
      <c r="G28" s="2"/>
      <c r="H28" s="2"/>
      <c r="I28" s="2"/>
      <c r="J28" s="2"/>
      <c r="K28" s="2"/>
      <c r="L28" s="2"/>
      <c r="M28" s="2"/>
      <c r="N28" s="2"/>
      <c r="Q28" s="55"/>
    </row>
    <row r="29">
      <c r="A29" s="59">
        <v>27.0</v>
      </c>
      <c r="B29" s="58">
        <v>3.4081068</v>
      </c>
      <c r="C29" s="60">
        <v>5.0E-4</v>
      </c>
      <c r="D29" s="58">
        <v>25.32757</v>
      </c>
      <c r="E29" s="58">
        <v>0.015123</v>
      </c>
      <c r="F29" s="58">
        <v>21.81</v>
      </c>
      <c r="G29" s="2"/>
      <c r="H29" s="2"/>
      <c r="I29" s="2"/>
      <c r="J29" s="2"/>
      <c r="K29" s="2"/>
      <c r="L29" s="2"/>
      <c r="M29" s="2"/>
      <c r="N29" s="2"/>
      <c r="Q29" s="55"/>
    </row>
    <row r="30">
      <c r="A30" s="59">
        <v>28.0</v>
      </c>
      <c r="B30" s="58">
        <v>3.408093</v>
      </c>
      <c r="C30" s="60">
        <v>5.0E-4</v>
      </c>
      <c r="D30" s="58">
        <v>25.3127651</v>
      </c>
      <c r="E30" s="58">
        <v>0.015123</v>
      </c>
      <c r="F30" s="58">
        <v>21.81</v>
      </c>
      <c r="G30" s="2"/>
      <c r="H30" s="2"/>
      <c r="I30" s="2"/>
      <c r="J30" s="2"/>
      <c r="K30" s="2"/>
      <c r="L30" s="2"/>
      <c r="M30" s="2"/>
      <c r="N30" s="2"/>
      <c r="Q30" s="55"/>
    </row>
    <row r="31">
      <c r="A31" s="59">
        <v>29.0</v>
      </c>
      <c r="B31" s="58">
        <v>3.4080241</v>
      </c>
      <c r="C31" s="60">
        <v>5.0E-4</v>
      </c>
      <c r="D31" s="58">
        <v>25.2954178</v>
      </c>
      <c r="E31" s="58">
        <v>0.015123</v>
      </c>
      <c r="F31" s="58">
        <v>21.84</v>
      </c>
      <c r="G31" s="2"/>
      <c r="H31" s="2"/>
      <c r="I31" s="2"/>
      <c r="J31" s="2"/>
      <c r="K31" s="2"/>
      <c r="L31" s="2"/>
      <c r="M31" s="2"/>
      <c r="N31" s="2"/>
      <c r="Q31" s="55"/>
    </row>
    <row r="32">
      <c r="A32" s="59">
        <v>30.0</v>
      </c>
      <c r="B32" s="58">
        <v>3.4079437</v>
      </c>
      <c r="C32" s="60">
        <v>5.0E-4</v>
      </c>
      <c r="D32" s="58">
        <v>25.2823868</v>
      </c>
      <c r="E32" s="58">
        <v>0.015123</v>
      </c>
      <c r="F32" s="58">
        <v>21.85</v>
      </c>
      <c r="G32" s="2"/>
      <c r="H32" s="2"/>
      <c r="I32" s="2"/>
      <c r="J32" s="2"/>
      <c r="K32" s="2"/>
      <c r="L32" s="2"/>
      <c r="M32" s="2"/>
      <c r="N32" s="2"/>
      <c r="Q32" s="55"/>
    </row>
    <row r="33">
      <c r="A33" s="59">
        <v>31.0</v>
      </c>
      <c r="B33" s="58">
        <v>3.4078608</v>
      </c>
      <c r="C33" s="60">
        <v>5.0E-4</v>
      </c>
      <c r="D33" s="58">
        <v>25.261446</v>
      </c>
      <c r="E33" s="58">
        <v>0.015123</v>
      </c>
      <c r="F33" s="58">
        <v>21.87</v>
      </c>
      <c r="G33" s="2"/>
      <c r="H33" s="2"/>
      <c r="I33" s="2"/>
      <c r="J33" s="2"/>
      <c r="K33" s="2"/>
      <c r="L33" s="2"/>
      <c r="M33" s="2"/>
      <c r="N33" s="2"/>
      <c r="Q33" s="55"/>
    </row>
    <row r="34">
      <c r="A34" s="59">
        <v>32.0</v>
      </c>
      <c r="B34" s="58">
        <v>3.4081988</v>
      </c>
      <c r="C34" s="60">
        <v>5.0E-4</v>
      </c>
      <c r="D34" s="58">
        <v>25.245245</v>
      </c>
      <c r="E34" s="58">
        <v>0.015123</v>
      </c>
      <c r="F34" s="58">
        <v>21.89</v>
      </c>
      <c r="G34" s="2"/>
      <c r="H34" s="2"/>
      <c r="I34" s="2"/>
      <c r="J34" s="2"/>
      <c r="K34" s="2"/>
      <c r="L34" s="2"/>
      <c r="M34" s="2"/>
      <c r="N34" s="2"/>
      <c r="Q34" s="55"/>
    </row>
    <row r="35">
      <c r="A35" s="59">
        <v>33.0</v>
      </c>
      <c r="B35" s="58">
        <v>3.4082117</v>
      </c>
      <c r="C35" s="60">
        <v>5.0E-4</v>
      </c>
      <c r="D35" s="58">
        <v>25.2404404</v>
      </c>
      <c r="E35" s="58">
        <v>0.015123</v>
      </c>
      <c r="F35" s="58">
        <v>21.9</v>
      </c>
      <c r="G35" s="2"/>
      <c r="H35" s="2"/>
      <c r="I35" s="2"/>
      <c r="J35" s="2"/>
      <c r="K35" s="2"/>
      <c r="L35" s="2"/>
      <c r="M35" s="2"/>
      <c r="N35" s="2"/>
      <c r="Q35" s="55"/>
    </row>
    <row r="36">
      <c r="A36" s="59">
        <v>34.0</v>
      </c>
      <c r="B36" s="58">
        <v>3.4082851</v>
      </c>
      <c r="C36" s="60">
        <v>5.0E-4</v>
      </c>
      <c r="D36" s="58">
        <v>25.2425461</v>
      </c>
      <c r="E36" s="58">
        <v>0.015123</v>
      </c>
      <c r="F36" s="58">
        <v>21.92</v>
      </c>
      <c r="G36" s="2"/>
      <c r="H36" s="2"/>
      <c r="I36" s="2"/>
      <c r="J36" s="2"/>
      <c r="K36" s="2"/>
      <c r="L36" s="2"/>
      <c r="M36" s="2"/>
      <c r="N36" s="2"/>
      <c r="Q36" s="55"/>
    </row>
    <row r="37">
      <c r="A37" s="59">
        <v>35.0</v>
      </c>
      <c r="B37" s="58">
        <v>3.408026</v>
      </c>
      <c r="C37" s="60">
        <v>5.0E-4</v>
      </c>
      <c r="D37" s="58">
        <v>25.2419567</v>
      </c>
      <c r="E37" s="58">
        <v>0.015123</v>
      </c>
      <c r="F37" s="58">
        <v>21.92</v>
      </c>
      <c r="G37" s="2"/>
      <c r="H37" s="2"/>
      <c r="I37" s="2"/>
      <c r="J37" s="2"/>
      <c r="K37" s="2"/>
      <c r="L37" s="2"/>
      <c r="M37" s="2"/>
      <c r="N37" s="2"/>
      <c r="Q37" s="55"/>
    </row>
    <row r="38">
      <c r="A38" s="59">
        <v>36.0</v>
      </c>
      <c r="B38" s="58">
        <v>3.4080448</v>
      </c>
      <c r="C38" s="60">
        <v>5.0E-4</v>
      </c>
      <c r="D38" s="58">
        <v>25.2249355</v>
      </c>
      <c r="E38" s="58">
        <v>0.015123</v>
      </c>
      <c r="F38" s="58">
        <v>21.95</v>
      </c>
      <c r="G38" s="2"/>
      <c r="H38" s="2"/>
      <c r="I38" s="2"/>
      <c r="J38" s="2"/>
      <c r="K38" s="2"/>
      <c r="L38" s="2"/>
      <c r="M38" s="2"/>
      <c r="N38" s="2"/>
      <c r="Q38" s="55"/>
    </row>
    <row r="39">
      <c r="A39" s="59">
        <v>37.0</v>
      </c>
      <c r="B39" s="58">
        <v>3.4080453</v>
      </c>
      <c r="C39" s="60">
        <v>5.0E-4</v>
      </c>
      <c r="D39" s="58">
        <v>25.2112617</v>
      </c>
      <c r="E39" s="58">
        <v>0.015123</v>
      </c>
      <c r="F39" s="58">
        <v>21.97</v>
      </c>
      <c r="G39" s="2"/>
      <c r="H39" s="2"/>
      <c r="I39" s="2"/>
      <c r="J39" s="2"/>
      <c r="K39" s="2"/>
      <c r="L39" s="2"/>
      <c r="M39" s="2"/>
      <c r="N39" s="2"/>
      <c r="Q39" s="55"/>
    </row>
    <row r="40">
      <c r="A40" s="59">
        <v>38.0</v>
      </c>
      <c r="B40" s="58">
        <v>3.4077654</v>
      </c>
      <c r="C40" s="60">
        <v>5.0E-4</v>
      </c>
      <c r="D40" s="58">
        <v>25.1828461</v>
      </c>
      <c r="E40" s="58">
        <v>0.015123</v>
      </c>
      <c r="F40" s="58">
        <v>21.96</v>
      </c>
      <c r="G40" s="2"/>
      <c r="H40" s="2"/>
      <c r="I40" s="2"/>
      <c r="J40" s="2"/>
      <c r="K40" s="2"/>
      <c r="L40" s="2"/>
      <c r="M40" s="2"/>
      <c r="N40" s="2"/>
      <c r="Q40" s="55"/>
    </row>
    <row r="41">
      <c r="A41" s="59">
        <v>39.0</v>
      </c>
      <c r="B41" s="58">
        <v>3.4079137</v>
      </c>
      <c r="C41" s="60">
        <v>5.0E-4</v>
      </c>
      <c r="D41" s="58">
        <v>25.1526489</v>
      </c>
      <c r="E41" s="58">
        <v>0.015123</v>
      </c>
      <c r="F41" s="58">
        <v>21.98</v>
      </c>
      <c r="G41" s="2"/>
      <c r="H41" s="2"/>
      <c r="I41" s="2"/>
      <c r="J41" s="2"/>
      <c r="K41" s="2"/>
      <c r="L41" s="2"/>
      <c r="M41" s="2"/>
      <c r="N41" s="2"/>
      <c r="Q41" s="55"/>
    </row>
    <row r="42">
      <c r="A42" s="59">
        <v>40.0</v>
      </c>
      <c r="B42" s="58">
        <v>3.4079223</v>
      </c>
      <c r="C42" s="60">
        <v>5.0E-4</v>
      </c>
      <c r="D42" s="58">
        <v>25.131258</v>
      </c>
      <c r="E42" s="58">
        <v>0.015123</v>
      </c>
      <c r="F42" s="58">
        <v>21.99</v>
      </c>
      <c r="G42" s="2"/>
      <c r="H42" s="2"/>
      <c r="I42" s="2"/>
      <c r="J42" s="2"/>
      <c r="K42" s="2"/>
      <c r="L42" s="2"/>
      <c r="M42" s="2"/>
      <c r="N42" s="2"/>
      <c r="Q42" s="55"/>
    </row>
    <row r="43">
      <c r="A43" s="59">
        <v>41.0</v>
      </c>
      <c r="B43" s="58">
        <v>3.408195</v>
      </c>
      <c r="C43" s="60">
        <v>5.0E-4</v>
      </c>
      <c r="D43" s="58">
        <v>25.1189346</v>
      </c>
      <c r="E43" s="58">
        <v>0.015123</v>
      </c>
      <c r="F43" s="58">
        <v>22.0</v>
      </c>
      <c r="G43" s="2"/>
      <c r="H43" s="2"/>
      <c r="I43" s="2"/>
      <c r="J43" s="2"/>
      <c r="K43" s="2"/>
      <c r="L43" s="2"/>
      <c r="M43" s="2"/>
      <c r="N43" s="2"/>
      <c r="Q43" s="55"/>
    </row>
    <row r="44">
      <c r="A44" s="59">
        <v>42.0</v>
      </c>
      <c r="B44" s="58">
        <v>3.4080868</v>
      </c>
      <c r="C44" s="60">
        <v>5.0E-4</v>
      </c>
      <c r="D44" s="58">
        <v>25.1089211</v>
      </c>
      <c r="E44" s="58">
        <v>0.015123</v>
      </c>
      <c r="F44" s="58">
        <v>22.01</v>
      </c>
      <c r="G44" s="2"/>
      <c r="H44" s="2"/>
      <c r="I44" s="2"/>
      <c r="J44" s="2"/>
      <c r="K44" s="2"/>
      <c r="L44" s="2"/>
      <c r="M44" s="2"/>
      <c r="N44" s="2"/>
      <c r="Q44" s="55"/>
    </row>
    <row r="45">
      <c r="A45" s="59">
        <v>43.0</v>
      </c>
      <c r="B45" s="58">
        <v>3.408113</v>
      </c>
      <c r="C45" s="60">
        <v>5.0E-4</v>
      </c>
      <c r="D45" s="58">
        <v>25.0949974</v>
      </c>
      <c r="E45" s="58">
        <v>0.015123</v>
      </c>
      <c r="F45" s="58">
        <v>22.02</v>
      </c>
      <c r="G45" s="2"/>
      <c r="H45" s="2"/>
      <c r="I45" s="2"/>
      <c r="J45" s="2"/>
      <c r="K45" s="2"/>
      <c r="L45" s="2"/>
      <c r="M45" s="2"/>
      <c r="N45" s="2"/>
      <c r="Q45" s="55"/>
    </row>
    <row r="46">
      <c r="A46" s="59">
        <v>44.0</v>
      </c>
      <c r="B46" s="58">
        <v>3.4080167</v>
      </c>
      <c r="C46" s="60">
        <v>5.0E-4</v>
      </c>
      <c r="D46" s="58">
        <v>25.0824833</v>
      </c>
      <c r="E46" s="58">
        <v>0.015123</v>
      </c>
      <c r="F46" s="58">
        <v>22.04</v>
      </c>
      <c r="G46" s="2"/>
      <c r="H46" s="2"/>
      <c r="I46" s="2"/>
      <c r="J46" s="2"/>
      <c r="K46" s="2"/>
      <c r="L46" s="2"/>
      <c r="M46" s="2"/>
      <c r="N46" s="2"/>
      <c r="Q46" s="55"/>
    </row>
    <row r="47">
      <c r="A47" s="59">
        <v>45.0</v>
      </c>
      <c r="B47" s="58">
        <v>3.4079638</v>
      </c>
      <c r="C47" s="60">
        <v>5.0E-4</v>
      </c>
      <c r="D47" s="58">
        <v>25.0540428</v>
      </c>
      <c r="E47" s="58">
        <v>0.015123</v>
      </c>
      <c r="F47" s="58">
        <v>22.04</v>
      </c>
      <c r="G47" s="2"/>
      <c r="H47" s="2"/>
      <c r="I47" s="2"/>
      <c r="J47" s="2"/>
      <c r="K47" s="2"/>
      <c r="L47" s="2"/>
      <c r="M47" s="2"/>
      <c r="N47" s="2"/>
      <c r="Q47" s="55"/>
    </row>
    <row r="48">
      <c r="A48" s="59">
        <v>46.0</v>
      </c>
      <c r="B48" s="58">
        <v>3.4078701</v>
      </c>
      <c r="C48" s="60">
        <v>5.0E-4</v>
      </c>
      <c r="D48" s="58">
        <v>25.0471306</v>
      </c>
      <c r="E48" s="58">
        <v>0.015123</v>
      </c>
      <c r="F48" s="58">
        <v>22.04</v>
      </c>
      <c r="G48" s="2"/>
      <c r="H48" s="2"/>
      <c r="I48" s="2"/>
      <c r="J48" s="2"/>
      <c r="K48" s="2"/>
      <c r="L48" s="2"/>
      <c r="M48" s="2"/>
      <c r="N48" s="2"/>
      <c r="Q48" s="55"/>
    </row>
    <row r="49">
      <c r="A49" s="59">
        <v>47.0</v>
      </c>
      <c r="B49" s="58">
        <v>3.4081531</v>
      </c>
      <c r="C49" s="60">
        <v>5.0E-4</v>
      </c>
      <c r="D49" s="58">
        <v>25.0288162</v>
      </c>
      <c r="E49" s="58">
        <v>0.015123</v>
      </c>
      <c r="F49" s="58">
        <v>22.06</v>
      </c>
      <c r="G49" s="2"/>
      <c r="H49" s="2"/>
      <c r="I49" s="2"/>
      <c r="J49" s="2"/>
      <c r="K49" s="2"/>
      <c r="L49" s="2"/>
      <c r="M49" s="2"/>
      <c r="N49" s="2"/>
      <c r="Q49" s="55"/>
    </row>
    <row r="50">
      <c r="A50" s="59">
        <v>48.0</v>
      </c>
      <c r="B50" s="58">
        <v>3.4081795</v>
      </c>
      <c r="C50" s="60">
        <v>5.0E-4</v>
      </c>
      <c r="D50" s="58">
        <v>25.0238647</v>
      </c>
      <c r="E50" s="58">
        <v>0.015123</v>
      </c>
      <c r="F50" s="58">
        <v>22.07</v>
      </c>
      <c r="G50" s="2"/>
      <c r="H50" s="2"/>
      <c r="I50" s="2"/>
      <c r="J50" s="2"/>
      <c r="K50" s="2"/>
      <c r="L50" s="2"/>
      <c r="M50" s="2"/>
      <c r="N50" s="2"/>
      <c r="Q50" s="55"/>
    </row>
    <row r="51">
      <c r="A51" s="59">
        <v>49.0</v>
      </c>
      <c r="B51" s="58">
        <v>3.4083109</v>
      </c>
      <c r="C51" s="60">
        <v>5.0E-4</v>
      </c>
      <c r="D51" s="58">
        <v>25.0256481</v>
      </c>
      <c r="E51" s="58">
        <v>0.015123</v>
      </c>
      <c r="F51" s="58">
        <v>22.1</v>
      </c>
      <c r="G51" s="2"/>
      <c r="H51" s="2"/>
      <c r="I51" s="2"/>
      <c r="J51" s="2"/>
      <c r="K51" s="2"/>
      <c r="L51" s="2"/>
      <c r="M51" s="2"/>
      <c r="N51" s="2"/>
      <c r="Q51" s="55"/>
    </row>
    <row r="52">
      <c r="A52" s="59">
        <v>50.0</v>
      </c>
      <c r="B52" s="58">
        <v>3.4080403</v>
      </c>
      <c r="C52" s="60">
        <v>5.0E-4</v>
      </c>
      <c r="D52" s="58">
        <v>25.0290031</v>
      </c>
      <c r="E52" s="58">
        <v>0.015123</v>
      </c>
      <c r="F52" s="58">
        <v>22.1</v>
      </c>
      <c r="G52" s="2"/>
      <c r="H52" s="2"/>
      <c r="I52" s="2"/>
      <c r="J52" s="2"/>
      <c r="K52" s="2"/>
      <c r="L52" s="2"/>
      <c r="M52" s="2"/>
      <c r="N52" s="2"/>
      <c r="Q52" s="55"/>
    </row>
    <row r="53">
      <c r="A53" s="59">
        <v>51.0</v>
      </c>
      <c r="B53" s="58">
        <v>3.4080045</v>
      </c>
      <c r="C53" s="60">
        <v>5.0E-4</v>
      </c>
      <c r="D53" s="58">
        <v>25.0123119</v>
      </c>
      <c r="E53" s="58">
        <v>0.015123</v>
      </c>
      <c r="F53" s="58">
        <v>22.08</v>
      </c>
      <c r="G53" s="2"/>
      <c r="H53" s="2"/>
      <c r="I53" s="2"/>
      <c r="J53" s="2"/>
      <c r="K53" s="2"/>
      <c r="L53" s="2"/>
      <c r="M53" s="2"/>
      <c r="N53" s="2"/>
      <c r="Q53" s="55"/>
    </row>
    <row r="54">
      <c r="A54" s="59">
        <v>52.0</v>
      </c>
      <c r="B54" s="58">
        <v>3.408067</v>
      </c>
      <c r="C54" s="60">
        <v>5.0E-4</v>
      </c>
      <c r="D54" s="58">
        <v>24.9946079</v>
      </c>
      <c r="E54" s="58">
        <v>0.015123</v>
      </c>
      <c r="F54" s="58">
        <v>22.1</v>
      </c>
      <c r="G54" s="2"/>
      <c r="H54" s="2"/>
      <c r="I54" s="2"/>
      <c r="J54" s="2"/>
      <c r="K54" s="2"/>
      <c r="L54" s="2"/>
      <c r="M54" s="2"/>
      <c r="N54" s="2"/>
      <c r="Q54" s="55"/>
    </row>
    <row r="55">
      <c r="A55" s="59">
        <v>53.0</v>
      </c>
      <c r="B55" s="58">
        <v>3.4077854</v>
      </c>
      <c r="C55" s="60">
        <v>5.0E-4</v>
      </c>
      <c r="D55" s="58">
        <v>24.9722061</v>
      </c>
      <c r="E55" s="58">
        <v>0.015123</v>
      </c>
      <c r="F55" s="58">
        <v>22.12</v>
      </c>
      <c r="G55" s="2"/>
      <c r="H55" s="2"/>
      <c r="I55" s="2"/>
      <c r="J55" s="2"/>
      <c r="K55" s="2"/>
      <c r="L55" s="2"/>
      <c r="M55" s="2"/>
      <c r="N55" s="2"/>
      <c r="Q55" s="55"/>
    </row>
    <row r="56">
      <c r="A56" s="59">
        <v>54.0</v>
      </c>
      <c r="B56" s="58">
        <v>3.4078901</v>
      </c>
      <c r="C56" s="60">
        <v>5.0E-4</v>
      </c>
      <c r="D56" s="58">
        <v>24.9451675</v>
      </c>
      <c r="E56" s="58">
        <v>0.015123</v>
      </c>
      <c r="F56" s="58">
        <v>22.13</v>
      </c>
      <c r="G56" s="2"/>
      <c r="H56" s="2"/>
      <c r="I56" s="2"/>
      <c r="J56" s="2"/>
      <c r="K56" s="2"/>
      <c r="L56" s="2"/>
      <c r="M56" s="2"/>
      <c r="N56" s="2"/>
      <c r="Q56" s="55"/>
    </row>
    <row r="57">
      <c r="A57" s="59">
        <v>55.0</v>
      </c>
      <c r="B57" s="58">
        <v>3.4078636</v>
      </c>
      <c r="C57" s="60">
        <v>5.0E-4</v>
      </c>
      <c r="D57" s="58">
        <v>24.9112492</v>
      </c>
      <c r="E57" s="58">
        <v>0.015123</v>
      </c>
      <c r="F57" s="58">
        <v>22.13</v>
      </c>
      <c r="G57" s="2"/>
      <c r="H57" s="2"/>
      <c r="I57" s="2"/>
      <c r="J57" s="2"/>
      <c r="K57" s="2"/>
      <c r="L57" s="2"/>
      <c r="M57" s="2"/>
      <c r="N57" s="2"/>
      <c r="Q57" s="55"/>
    </row>
    <row r="58">
      <c r="A58" s="59">
        <v>56.0</v>
      </c>
      <c r="B58" s="58">
        <v>3.4082098</v>
      </c>
      <c r="C58" s="60">
        <v>5.0E-4</v>
      </c>
      <c r="D58" s="58">
        <v>24.9026699</v>
      </c>
      <c r="E58" s="58">
        <v>0.015123</v>
      </c>
      <c r="F58" s="58">
        <v>22.14</v>
      </c>
      <c r="G58" s="2"/>
      <c r="H58" s="2"/>
      <c r="I58" s="2"/>
      <c r="J58" s="2"/>
      <c r="K58" s="2"/>
      <c r="L58" s="2"/>
      <c r="M58" s="2"/>
      <c r="N58" s="2"/>
      <c r="Q58" s="55"/>
    </row>
    <row r="59">
      <c r="A59" s="59">
        <v>57.0</v>
      </c>
      <c r="B59" s="58">
        <v>3.408092</v>
      </c>
      <c r="C59" s="60">
        <v>5.0E-4</v>
      </c>
      <c r="D59" s="58">
        <v>24.892683</v>
      </c>
      <c r="E59" s="58">
        <v>0.015123</v>
      </c>
      <c r="F59" s="58">
        <v>22.16</v>
      </c>
      <c r="G59" s="2"/>
      <c r="H59" s="2"/>
      <c r="I59" s="2"/>
      <c r="J59" s="2"/>
      <c r="K59" s="2"/>
      <c r="L59" s="2"/>
      <c r="M59" s="2"/>
      <c r="N59" s="2"/>
      <c r="Q59" s="55"/>
    </row>
    <row r="60">
      <c r="A60" s="59">
        <v>58.0</v>
      </c>
      <c r="B60" s="58">
        <v>3.4080644</v>
      </c>
      <c r="C60" s="60">
        <v>5.0E-4</v>
      </c>
      <c r="D60" s="58">
        <v>24.8798981</v>
      </c>
      <c r="E60" s="58">
        <v>0.015123</v>
      </c>
      <c r="F60" s="58">
        <v>22.15</v>
      </c>
      <c r="G60" s="2"/>
      <c r="H60" s="2"/>
      <c r="I60" s="2"/>
      <c r="J60" s="2"/>
      <c r="K60" s="2"/>
      <c r="L60" s="2"/>
      <c r="M60" s="2"/>
      <c r="N60" s="2"/>
      <c r="Q60" s="55"/>
    </row>
    <row r="61">
      <c r="A61" s="59">
        <v>59.0</v>
      </c>
      <c r="B61" s="58">
        <v>3.4080014</v>
      </c>
      <c r="C61" s="60">
        <v>5.0E-4</v>
      </c>
      <c r="D61" s="58">
        <v>24.8607864</v>
      </c>
      <c r="E61" s="58">
        <v>0.015123</v>
      </c>
      <c r="F61" s="58">
        <v>22.18</v>
      </c>
      <c r="G61" s="2"/>
      <c r="H61" s="2"/>
      <c r="I61" s="2"/>
      <c r="J61" s="2"/>
      <c r="K61" s="2"/>
      <c r="L61" s="2"/>
      <c r="M61" s="2"/>
      <c r="N61" s="2"/>
      <c r="Q61" s="55"/>
    </row>
    <row r="62">
      <c r="A62" s="59">
        <v>60.0</v>
      </c>
      <c r="B62" s="58">
        <v>3.4079733</v>
      </c>
      <c r="C62" s="60">
        <v>5.0E-4</v>
      </c>
      <c r="D62" s="58">
        <v>24.8502007</v>
      </c>
      <c r="E62" s="58">
        <v>0.015123</v>
      </c>
      <c r="F62" s="58">
        <v>22.18</v>
      </c>
      <c r="G62" s="2"/>
      <c r="H62" s="2"/>
      <c r="I62" s="2"/>
      <c r="J62" s="2"/>
      <c r="K62" s="2"/>
      <c r="L62" s="2"/>
      <c r="M62" s="2"/>
      <c r="N62" s="2"/>
      <c r="Q62" s="55"/>
    </row>
    <row r="63">
      <c r="A63" s="59">
        <v>61.0</v>
      </c>
      <c r="B63" s="58">
        <v>3.4079101</v>
      </c>
      <c r="C63" s="60">
        <v>5.0E-4</v>
      </c>
      <c r="D63" s="58">
        <v>24.8283806</v>
      </c>
      <c r="E63" s="58">
        <v>0.015123</v>
      </c>
      <c r="F63" s="58">
        <v>22.18</v>
      </c>
      <c r="G63" s="2"/>
      <c r="H63" s="2"/>
      <c r="I63" s="2"/>
      <c r="J63" s="2"/>
      <c r="K63" s="2"/>
      <c r="L63" s="2"/>
      <c r="M63" s="2"/>
      <c r="N63" s="2"/>
      <c r="Q63" s="55"/>
    </row>
    <row r="64">
      <c r="A64" s="59">
        <v>62.0</v>
      </c>
      <c r="B64" s="58">
        <v>3.4080815</v>
      </c>
      <c r="C64" s="60">
        <v>5.0E-4</v>
      </c>
      <c r="D64" s="58">
        <v>24.8141537</v>
      </c>
      <c r="E64" s="58">
        <v>0.015123</v>
      </c>
      <c r="F64" s="58">
        <v>22.19</v>
      </c>
      <c r="G64" s="2"/>
      <c r="H64" s="2"/>
      <c r="I64" s="2"/>
      <c r="J64" s="2"/>
      <c r="K64" s="2"/>
      <c r="L64" s="2"/>
      <c r="M64" s="2"/>
      <c r="N64" s="2"/>
      <c r="Q64" s="55"/>
    </row>
    <row r="65">
      <c r="A65" s="59">
        <v>63.0</v>
      </c>
      <c r="B65" s="58">
        <v>3.4081507</v>
      </c>
      <c r="C65" s="60">
        <v>5.0E-4</v>
      </c>
      <c r="D65" s="58">
        <v>24.8158054</v>
      </c>
      <c r="E65" s="58">
        <v>0.015123</v>
      </c>
      <c r="F65" s="58">
        <v>22.19</v>
      </c>
      <c r="G65" s="2"/>
      <c r="H65" s="2"/>
      <c r="I65" s="2"/>
      <c r="J65" s="2"/>
      <c r="K65" s="2"/>
      <c r="L65" s="2"/>
      <c r="M65" s="2"/>
      <c r="N65" s="2"/>
      <c r="Q65" s="55"/>
    </row>
    <row r="66">
      <c r="A66" s="59">
        <v>64.0</v>
      </c>
      <c r="B66" s="58">
        <v>3.4082589</v>
      </c>
      <c r="C66" s="60">
        <v>5.0E-4</v>
      </c>
      <c r="D66" s="58">
        <v>24.8117504</v>
      </c>
      <c r="E66" s="58">
        <v>0.015123</v>
      </c>
      <c r="F66" s="58">
        <v>22.2</v>
      </c>
      <c r="G66" s="2"/>
      <c r="H66" s="2"/>
      <c r="I66" s="2"/>
      <c r="J66" s="2"/>
      <c r="K66" s="2"/>
      <c r="L66" s="2"/>
      <c r="M66" s="2"/>
      <c r="N66" s="2"/>
      <c r="Q66" s="55"/>
    </row>
    <row r="67">
      <c r="A67" s="59">
        <v>65.0</v>
      </c>
      <c r="B67" s="58">
        <v>3.408026</v>
      </c>
      <c r="C67" s="60">
        <v>5.0E-4</v>
      </c>
      <c r="D67" s="58">
        <v>24.8094101</v>
      </c>
      <c r="E67" s="58">
        <v>0.015123</v>
      </c>
      <c r="F67" s="58">
        <v>22.22</v>
      </c>
      <c r="G67" s="2"/>
      <c r="H67" s="2"/>
      <c r="I67" s="2"/>
      <c r="J67" s="2"/>
      <c r="K67" s="2"/>
      <c r="L67" s="2"/>
      <c r="M67" s="2"/>
      <c r="N67" s="2"/>
      <c r="Q67" s="55"/>
    </row>
    <row r="68">
      <c r="A68" s="59">
        <v>66.0</v>
      </c>
      <c r="B68" s="58">
        <v>3.4080157</v>
      </c>
      <c r="C68" s="60">
        <v>5.0E-4</v>
      </c>
      <c r="D68" s="58">
        <v>24.8004112</v>
      </c>
      <c r="E68" s="58">
        <v>0.015123</v>
      </c>
      <c r="F68" s="58">
        <v>22.21</v>
      </c>
      <c r="G68" s="2"/>
      <c r="H68" s="2"/>
      <c r="I68" s="2"/>
      <c r="J68" s="2"/>
      <c r="K68" s="2"/>
      <c r="L68" s="2"/>
      <c r="M68" s="2"/>
      <c r="N68" s="2"/>
      <c r="Q68" s="55"/>
    </row>
    <row r="69">
      <c r="A69" s="59">
        <v>67.0</v>
      </c>
      <c r="B69" s="58">
        <v>3.408036</v>
      </c>
      <c r="C69" s="60">
        <v>5.0E-4</v>
      </c>
      <c r="D69" s="58">
        <v>24.7854862</v>
      </c>
      <c r="E69" s="58">
        <v>0.015123</v>
      </c>
      <c r="F69" s="58">
        <v>22.23</v>
      </c>
      <c r="G69" s="2"/>
      <c r="H69" s="2"/>
      <c r="I69" s="2"/>
      <c r="J69" s="2"/>
      <c r="K69" s="2"/>
      <c r="L69" s="2"/>
      <c r="M69" s="2"/>
      <c r="N69" s="2"/>
      <c r="Q69" s="55"/>
    </row>
    <row r="70">
      <c r="A70" s="59">
        <v>68.0</v>
      </c>
      <c r="B70" s="58">
        <v>3.4078026</v>
      </c>
      <c r="C70" s="60">
        <v>5.0E-4</v>
      </c>
      <c r="D70" s="58">
        <v>24.7615299</v>
      </c>
      <c r="E70" s="58">
        <v>0.015123</v>
      </c>
      <c r="F70" s="58">
        <v>22.23</v>
      </c>
      <c r="G70" s="2"/>
      <c r="H70" s="2"/>
      <c r="I70" s="2"/>
      <c r="J70" s="2"/>
      <c r="K70" s="2"/>
      <c r="L70" s="2"/>
      <c r="M70" s="2"/>
      <c r="N70" s="2"/>
      <c r="Q70" s="55"/>
    </row>
    <row r="71">
      <c r="A71" s="59">
        <v>69.0</v>
      </c>
      <c r="B71" s="58">
        <v>3.4078159</v>
      </c>
      <c r="C71" s="60">
        <v>5.0E-4</v>
      </c>
      <c r="D71" s="58">
        <v>24.7341576</v>
      </c>
      <c r="E71" s="58">
        <v>0.015123</v>
      </c>
      <c r="F71" s="58">
        <v>22.21</v>
      </c>
      <c r="G71" s="2"/>
      <c r="H71" s="2"/>
      <c r="I71" s="2"/>
      <c r="J71" s="2"/>
      <c r="K71" s="2"/>
      <c r="L71" s="2"/>
      <c r="M71" s="2"/>
      <c r="N71" s="2"/>
      <c r="Q71" s="55"/>
    </row>
    <row r="72">
      <c r="A72" s="59">
        <v>70.0</v>
      </c>
      <c r="B72" s="58">
        <v>3.407887</v>
      </c>
      <c r="C72" s="60">
        <v>5.0E-4</v>
      </c>
      <c r="D72" s="58">
        <v>24.7005863</v>
      </c>
      <c r="E72" s="58">
        <v>0.015123</v>
      </c>
      <c r="F72" s="58">
        <v>22.23</v>
      </c>
      <c r="G72" s="2"/>
      <c r="H72" s="2"/>
      <c r="I72" s="2"/>
      <c r="J72" s="2"/>
      <c r="K72" s="2"/>
      <c r="L72" s="2"/>
      <c r="M72" s="2"/>
      <c r="N72" s="2"/>
      <c r="Q72" s="55"/>
    </row>
    <row r="73">
      <c r="A73" s="59">
        <v>71.0</v>
      </c>
      <c r="B73" s="58">
        <v>3.4081845</v>
      </c>
      <c r="C73" s="60">
        <v>5.0E-4</v>
      </c>
      <c r="D73" s="58">
        <v>24.6883621</v>
      </c>
      <c r="E73" s="58">
        <v>0.015123</v>
      </c>
      <c r="F73" s="58">
        <v>22.24</v>
      </c>
      <c r="G73" s="2"/>
      <c r="H73" s="2"/>
      <c r="I73" s="2"/>
      <c r="J73" s="2"/>
      <c r="K73" s="2"/>
      <c r="L73" s="2"/>
      <c r="M73" s="2"/>
      <c r="N73" s="2"/>
      <c r="Q73" s="55"/>
    </row>
    <row r="74">
      <c r="A74" s="59">
        <v>72.0</v>
      </c>
      <c r="B74" s="58">
        <v>3.4081104</v>
      </c>
      <c r="C74" s="60">
        <v>5.0E-4</v>
      </c>
      <c r="D74" s="58">
        <v>24.68046</v>
      </c>
      <c r="E74" s="58">
        <v>0.015123</v>
      </c>
      <c r="F74" s="58">
        <v>22.24</v>
      </c>
      <c r="G74" s="2"/>
      <c r="H74" s="2"/>
      <c r="I74" s="2"/>
      <c r="J74" s="2"/>
      <c r="K74" s="2"/>
      <c r="L74" s="2"/>
      <c r="M74" s="2"/>
      <c r="N74" s="2"/>
      <c r="Q74" s="55"/>
    </row>
    <row r="75">
      <c r="A75" s="59">
        <v>73.0</v>
      </c>
      <c r="B75" s="58">
        <v>3.4080644</v>
      </c>
      <c r="C75" s="60">
        <v>5.0E-4</v>
      </c>
      <c r="D75" s="58">
        <v>24.6678524</v>
      </c>
      <c r="E75" s="58">
        <v>0.015123</v>
      </c>
      <c r="F75" s="58">
        <v>22.25</v>
      </c>
      <c r="G75" s="2"/>
      <c r="H75" s="2"/>
      <c r="I75" s="2"/>
      <c r="J75" s="2"/>
      <c r="K75" s="2"/>
      <c r="L75" s="2"/>
      <c r="M75" s="2"/>
      <c r="N75" s="2"/>
      <c r="Q75" s="55"/>
    </row>
    <row r="76">
      <c r="A76" s="59">
        <v>74.0</v>
      </c>
      <c r="B76" s="58">
        <v>3.407989</v>
      </c>
      <c r="C76" s="60">
        <v>5.0E-4</v>
      </c>
      <c r="D76" s="58">
        <v>24.6495285</v>
      </c>
      <c r="E76" s="58">
        <v>0.015123</v>
      </c>
      <c r="F76" s="58">
        <v>22.26</v>
      </c>
      <c r="G76" s="2"/>
      <c r="H76" s="2"/>
      <c r="I76" s="2"/>
      <c r="J76" s="2"/>
      <c r="K76" s="2"/>
      <c r="L76" s="2"/>
      <c r="M76" s="2"/>
      <c r="N76" s="2"/>
      <c r="Q76" s="55"/>
    </row>
    <row r="77">
      <c r="A77" s="59">
        <v>75.0</v>
      </c>
      <c r="B77" s="58">
        <v>3.4079528</v>
      </c>
      <c r="C77" s="60">
        <v>5.0E-4</v>
      </c>
      <c r="D77" s="58">
        <v>24.6364079</v>
      </c>
      <c r="E77" s="58">
        <v>0.015123</v>
      </c>
      <c r="F77" s="58">
        <v>22.27</v>
      </c>
      <c r="G77" s="2"/>
      <c r="H77" s="2"/>
      <c r="I77" s="2"/>
      <c r="J77" s="2"/>
      <c r="K77" s="2"/>
      <c r="L77" s="2"/>
      <c r="M77" s="2"/>
      <c r="N77" s="2"/>
      <c r="Q77" s="55"/>
    </row>
    <row r="78">
      <c r="A78" s="59">
        <v>76.0</v>
      </c>
      <c r="B78" s="58">
        <v>3.4079235</v>
      </c>
      <c r="C78" s="60">
        <v>5.0E-4</v>
      </c>
      <c r="D78" s="58">
        <v>24.6221409</v>
      </c>
      <c r="E78" s="58">
        <v>0.015123</v>
      </c>
      <c r="F78" s="58">
        <v>22.28</v>
      </c>
      <c r="G78" s="2"/>
      <c r="H78" s="2"/>
      <c r="I78" s="2"/>
      <c r="J78" s="2"/>
      <c r="K78" s="2"/>
      <c r="L78" s="2"/>
      <c r="M78" s="2"/>
      <c r="N78" s="2"/>
      <c r="Q78" s="55"/>
    </row>
    <row r="79">
      <c r="A79" s="59">
        <v>77.0</v>
      </c>
      <c r="B79" s="58">
        <v>3.4080436</v>
      </c>
      <c r="C79" s="60">
        <v>5.0E-4</v>
      </c>
      <c r="D79" s="58">
        <v>24.6003189</v>
      </c>
      <c r="E79" s="58">
        <v>0.015123</v>
      </c>
      <c r="F79" s="58">
        <v>22.27</v>
      </c>
      <c r="G79" s="2"/>
      <c r="H79" s="2"/>
      <c r="I79" s="2"/>
      <c r="J79" s="2"/>
      <c r="K79" s="2"/>
      <c r="L79" s="2"/>
      <c r="M79" s="2"/>
      <c r="N79" s="2"/>
      <c r="Q79" s="55"/>
    </row>
    <row r="80">
      <c r="A80" s="59">
        <v>78.0</v>
      </c>
      <c r="B80" s="58">
        <v>3.4081502</v>
      </c>
      <c r="C80" s="60">
        <v>5.0E-4</v>
      </c>
      <c r="D80" s="58">
        <v>24.6033421</v>
      </c>
      <c r="E80" s="58">
        <v>0.015123</v>
      </c>
      <c r="F80" s="58">
        <v>22.28</v>
      </c>
      <c r="G80" s="2"/>
      <c r="H80" s="2"/>
      <c r="I80" s="2"/>
      <c r="J80" s="2"/>
      <c r="K80" s="2"/>
      <c r="L80" s="2"/>
      <c r="M80" s="2"/>
      <c r="N80" s="2"/>
      <c r="Q80" s="55"/>
    </row>
    <row r="81">
      <c r="A81" s="59">
        <v>79.0</v>
      </c>
      <c r="B81" s="58">
        <v>3.408258</v>
      </c>
      <c r="C81" s="60">
        <v>5.0E-4</v>
      </c>
      <c r="D81" s="58">
        <v>24.6030235</v>
      </c>
      <c r="E81" s="58">
        <v>0.015123</v>
      </c>
      <c r="F81" s="58">
        <v>22.29</v>
      </c>
      <c r="G81" s="2"/>
      <c r="H81" s="2"/>
      <c r="I81" s="2"/>
      <c r="J81" s="2"/>
      <c r="K81" s="2"/>
      <c r="L81" s="2"/>
      <c r="M81" s="2"/>
      <c r="N81" s="2"/>
      <c r="Q81" s="55"/>
    </row>
    <row r="82">
      <c r="A82" s="59">
        <v>80.0</v>
      </c>
      <c r="B82" s="58">
        <v>3.4080732</v>
      </c>
      <c r="C82" s="60">
        <v>5.0E-4</v>
      </c>
      <c r="D82" s="58">
        <v>24.5962162</v>
      </c>
      <c r="E82" s="58">
        <v>0.015123</v>
      </c>
      <c r="F82" s="58">
        <v>22.28</v>
      </c>
      <c r="G82" s="2"/>
      <c r="H82" s="2"/>
      <c r="I82" s="2"/>
      <c r="J82" s="2"/>
      <c r="K82" s="2"/>
      <c r="L82" s="2"/>
      <c r="M82" s="2"/>
      <c r="N82" s="2"/>
      <c r="Q82" s="55"/>
    </row>
    <row r="83">
      <c r="A83" s="59">
        <v>81.0</v>
      </c>
      <c r="B83" s="58">
        <v>3.4079983</v>
      </c>
      <c r="C83" s="60">
        <v>5.0E-4</v>
      </c>
      <c r="D83" s="58">
        <v>24.5915527</v>
      </c>
      <c r="E83" s="58">
        <v>0.015123</v>
      </c>
      <c r="F83" s="58">
        <v>22.28</v>
      </c>
      <c r="G83" s="2"/>
      <c r="H83" s="2"/>
      <c r="I83" s="2"/>
      <c r="J83" s="2"/>
      <c r="K83" s="2"/>
      <c r="L83" s="2"/>
      <c r="M83" s="2"/>
      <c r="N83" s="2"/>
      <c r="Q83" s="55"/>
    </row>
    <row r="84">
      <c r="A84" s="59">
        <v>82.0</v>
      </c>
      <c r="B84" s="58">
        <v>3.4080286</v>
      </c>
      <c r="C84" s="60">
        <v>5.0E-4</v>
      </c>
      <c r="D84" s="58">
        <v>24.5705471</v>
      </c>
      <c r="E84" s="58">
        <v>0.015123</v>
      </c>
      <c r="F84" s="58">
        <v>22.29</v>
      </c>
      <c r="G84" s="2"/>
      <c r="H84" s="2"/>
      <c r="I84" s="2"/>
      <c r="J84" s="2"/>
      <c r="K84" s="2"/>
      <c r="L84" s="2"/>
      <c r="M84" s="2"/>
      <c r="N84" s="2"/>
      <c r="Q84" s="55"/>
    </row>
    <row r="85">
      <c r="A85" s="59">
        <v>83.0</v>
      </c>
      <c r="B85" s="58">
        <v>3.4078164</v>
      </c>
      <c r="C85" s="60">
        <v>5.0E-4</v>
      </c>
      <c r="D85" s="58">
        <v>24.5535622</v>
      </c>
      <c r="E85" s="58">
        <v>0.015123</v>
      </c>
      <c r="F85" s="58">
        <v>22.31</v>
      </c>
      <c r="G85" s="2"/>
      <c r="H85" s="2"/>
      <c r="I85" s="2"/>
      <c r="J85" s="2"/>
      <c r="K85" s="2"/>
      <c r="L85" s="2"/>
      <c r="M85" s="2"/>
      <c r="N85" s="2"/>
      <c r="Q85" s="55"/>
    </row>
    <row r="86">
      <c r="A86" s="59">
        <v>84.0</v>
      </c>
      <c r="B86" s="58">
        <v>3.4077907</v>
      </c>
      <c r="C86" s="60">
        <v>5.0E-4</v>
      </c>
      <c r="D86" s="58">
        <v>24.5261097</v>
      </c>
      <c r="E86" s="58">
        <v>0.015123</v>
      </c>
      <c r="F86" s="58">
        <v>22.32</v>
      </c>
      <c r="G86" s="2"/>
      <c r="H86" s="2"/>
      <c r="I86" s="2"/>
      <c r="J86" s="2"/>
      <c r="K86" s="2"/>
      <c r="L86" s="2"/>
      <c r="M86" s="2"/>
      <c r="N86" s="2"/>
      <c r="Q86" s="55"/>
    </row>
    <row r="87">
      <c r="A87" s="59">
        <v>85.0</v>
      </c>
      <c r="B87" s="58">
        <v>3.4079258</v>
      </c>
      <c r="C87" s="60">
        <v>5.0E-4</v>
      </c>
      <c r="D87" s="58">
        <v>24.497509</v>
      </c>
      <c r="E87" s="58">
        <v>0.015123</v>
      </c>
      <c r="F87" s="58">
        <v>22.3</v>
      </c>
      <c r="G87" s="2"/>
      <c r="H87" s="2"/>
      <c r="I87" s="2"/>
      <c r="J87" s="2"/>
      <c r="K87" s="2"/>
      <c r="L87" s="2"/>
      <c r="M87" s="2"/>
      <c r="N87" s="2"/>
      <c r="Q87" s="55"/>
    </row>
    <row r="88">
      <c r="A88" s="59">
        <v>86.0</v>
      </c>
      <c r="B88" s="58">
        <v>3.4081185</v>
      </c>
      <c r="C88" s="60">
        <v>5.0E-4</v>
      </c>
      <c r="D88" s="58">
        <v>24.4765224</v>
      </c>
      <c r="E88" s="58">
        <v>0.015123</v>
      </c>
      <c r="F88" s="58">
        <v>22.32</v>
      </c>
      <c r="G88" s="2"/>
      <c r="H88" s="2"/>
      <c r="I88" s="2"/>
      <c r="J88" s="2"/>
      <c r="K88" s="2"/>
      <c r="L88" s="2"/>
      <c r="M88" s="2"/>
      <c r="N88" s="2"/>
      <c r="Q88" s="55"/>
    </row>
    <row r="89">
      <c r="A89" s="59">
        <v>87.0</v>
      </c>
      <c r="B89" s="58">
        <v>3.4081135</v>
      </c>
      <c r="C89" s="60">
        <v>5.0E-4</v>
      </c>
      <c r="D89" s="58">
        <v>24.4713497</v>
      </c>
      <c r="E89" s="58">
        <v>0.015123</v>
      </c>
      <c r="F89" s="58">
        <v>22.31</v>
      </c>
      <c r="G89" s="2"/>
      <c r="H89" s="2"/>
      <c r="I89" s="2"/>
      <c r="J89" s="2"/>
      <c r="K89" s="2"/>
      <c r="L89" s="2"/>
      <c r="M89" s="2"/>
      <c r="N89" s="2"/>
      <c r="Q89" s="55"/>
    </row>
    <row r="90">
      <c r="A90" s="59">
        <v>88.0</v>
      </c>
      <c r="B90" s="58">
        <v>3.4080558</v>
      </c>
      <c r="C90" s="60">
        <v>5.0E-4</v>
      </c>
      <c r="D90" s="58">
        <v>24.4576874</v>
      </c>
      <c r="E90" s="58">
        <v>0.015123</v>
      </c>
      <c r="F90" s="58">
        <v>22.33</v>
      </c>
      <c r="G90" s="2"/>
      <c r="H90" s="2"/>
      <c r="I90" s="2"/>
      <c r="J90" s="2"/>
      <c r="K90" s="2"/>
      <c r="L90" s="2"/>
      <c r="M90" s="2"/>
      <c r="N90" s="2"/>
      <c r="Q90" s="55"/>
    </row>
    <row r="91">
      <c r="A91" s="59">
        <v>89.0</v>
      </c>
      <c r="B91" s="58">
        <v>3.4080217</v>
      </c>
      <c r="C91" s="60">
        <v>5.0E-4</v>
      </c>
      <c r="D91" s="58">
        <v>24.4437637</v>
      </c>
      <c r="E91" s="58">
        <v>0.015123</v>
      </c>
      <c r="F91" s="58">
        <v>22.35</v>
      </c>
      <c r="G91" s="2"/>
      <c r="H91" s="2"/>
      <c r="I91" s="2"/>
      <c r="J91" s="2"/>
      <c r="K91" s="2"/>
      <c r="L91" s="2"/>
      <c r="M91" s="2"/>
      <c r="N91" s="2"/>
      <c r="Q91" s="55"/>
    </row>
    <row r="92">
      <c r="A92" s="59">
        <v>90.0</v>
      </c>
      <c r="B92" s="58">
        <v>3.4079375</v>
      </c>
      <c r="C92" s="60">
        <v>5.0E-4</v>
      </c>
      <c r="D92" s="58">
        <v>24.4319916</v>
      </c>
      <c r="E92" s="58">
        <v>0.015123</v>
      </c>
      <c r="F92" s="58">
        <v>22.35</v>
      </c>
      <c r="G92" s="2"/>
      <c r="H92" s="2"/>
      <c r="I92" s="2"/>
      <c r="J92" s="2"/>
      <c r="K92" s="2"/>
      <c r="L92" s="2"/>
      <c r="M92" s="2"/>
      <c r="N92" s="2"/>
      <c r="Q92" s="55"/>
    </row>
    <row r="93">
      <c r="A93" s="59">
        <v>91.0</v>
      </c>
      <c r="B93" s="58">
        <v>3.4079001</v>
      </c>
      <c r="C93" s="60">
        <v>5.0E-4</v>
      </c>
      <c r="D93" s="58">
        <v>24.4163609</v>
      </c>
      <c r="E93" s="58">
        <v>0.015123</v>
      </c>
      <c r="F93" s="58">
        <v>22.34</v>
      </c>
      <c r="G93" s="2"/>
      <c r="H93" s="2"/>
      <c r="I93" s="2"/>
      <c r="J93" s="2"/>
      <c r="K93" s="2"/>
      <c r="L93" s="2"/>
      <c r="M93" s="2"/>
      <c r="N93" s="2"/>
      <c r="Q93" s="55"/>
    </row>
    <row r="94">
      <c r="A94" s="59">
        <v>92.0</v>
      </c>
      <c r="B94" s="58">
        <v>3.4080148</v>
      </c>
      <c r="C94" s="60">
        <v>5.0E-4</v>
      </c>
      <c r="D94" s="58">
        <v>24.3884277</v>
      </c>
      <c r="E94" s="58">
        <v>0.015123</v>
      </c>
      <c r="F94" s="58">
        <v>22.35</v>
      </c>
      <c r="G94" s="2"/>
      <c r="H94" s="2"/>
      <c r="I94" s="2"/>
      <c r="J94" s="2"/>
      <c r="K94" s="2"/>
      <c r="L94" s="2"/>
      <c r="M94" s="2"/>
      <c r="N94" s="2"/>
      <c r="Q94" s="55"/>
    </row>
    <row r="95">
      <c r="A95" s="59">
        <v>93.0</v>
      </c>
      <c r="B95" s="58">
        <v>3.4081106</v>
      </c>
      <c r="C95" s="60">
        <v>5.0E-4</v>
      </c>
      <c r="D95" s="58">
        <v>24.3915939</v>
      </c>
      <c r="E95" s="58">
        <v>0.015123</v>
      </c>
      <c r="F95" s="58">
        <v>22.35</v>
      </c>
      <c r="G95" s="2"/>
      <c r="H95" s="2"/>
      <c r="I95" s="2"/>
      <c r="J95" s="2"/>
      <c r="K95" s="2"/>
      <c r="L95" s="2"/>
      <c r="M95" s="2"/>
      <c r="N95" s="2"/>
      <c r="Q95" s="55"/>
    </row>
    <row r="96">
      <c r="A96" s="59">
        <v>94.0</v>
      </c>
      <c r="B96" s="58">
        <v>3.4082413</v>
      </c>
      <c r="C96" s="60">
        <v>5.0E-4</v>
      </c>
      <c r="D96" s="58">
        <v>24.3913975</v>
      </c>
      <c r="E96" s="58">
        <v>0.015123</v>
      </c>
      <c r="F96" s="58">
        <v>22.36</v>
      </c>
      <c r="G96" s="2"/>
      <c r="H96" s="2"/>
      <c r="I96" s="2"/>
      <c r="J96" s="2"/>
      <c r="K96" s="2"/>
      <c r="L96" s="2"/>
      <c r="M96" s="2"/>
      <c r="N96" s="2"/>
      <c r="Q96" s="55"/>
    </row>
    <row r="97">
      <c r="A97" s="59">
        <v>95.0</v>
      </c>
      <c r="B97" s="58">
        <v>3.4081104</v>
      </c>
      <c r="C97" s="60">
        <v>5.0E-4</v>
      </c>
      <c r="D97" s="58">
        <v>24.3942528</v>
      </c>
      <c r="E97" s="58">
        <v>0.015123</v>
      </c>
      <c r="F97" s="58">
        <v>22.37</v>
      </c>
      <c r="G97" s="2"/>
      <c r="H97" s="2"/>
      <c r="I97" s="2"/>
      <c r="J97" s="2"/>
      <c r="K97" s="2"/>
      <c r="L97" s="2"/>
      <c r="M97" s="2"/>
      <c r="N97" s="2"/>
      <c r="Q97" s="55"/>
    </row>
    <row r="98">
      <c r="A98" s="59">
        <v>96.0</v>
      </c>
      <c r="B98" s="58">
        <v>3.4079986</v>
      </c>
      <c r="C98" s="60">
        <v>5.0E-4</v>
      </c>
      <c r="D98" s="58">
        <v>24.3825054</v>
      </c>
      <c r="E98" s="58">
        <v>0.015123</v>
      </c>
      <c r="F98" s="58">
        <v>22.37</v>
      </c>
      <c r="G98" s="2"/>
      <c r="H98" s="2"/>
      <c r="I98" s="2"/>
      <c r="J98" s="2"/>
      <c r="K98" s="2"/>
      <c r="L98" s="2"/>
      <c r="M98" s="2"/>
      <c r="N98" s="2"/>
      <c r="Q98" s="55"/>
    </row>
    <row r="99">
      <c r="A99" s="59">
        <v>97.0</v>
      </c>
      <c r="B99" s="58">
        <v>3.4080238</v>
      </c>
      <c r="C99" s="60">
        <v>5.0E-4</v>
      </c>
      <c r="D99" s="58">
        <v>24.3682747</v>
      </c>
      <c r="E99" s="58">
        <v>0.015123</v>
      </c>
      <c r="F99" s="58">
        <v>22.37</v>
      </c>
      <c r="G99" s="2"/>
      <c r="H99" s="2"/>
      <c r="I99" s="2"/>
      <c r="J99" s="2"/>
      <c r="K99" s="2"/>
      <c r="L99" s="2"/>
      <c r="M99" s="2"/>
      <c r="N99" s="2"/>
      <c r="Q99" s="55"/>
    </row>
    <row r="100">
      <c r="A100" s="59">
        <v>98.0</v>
      </c>
      <c r="B100" s="58">
        <v>3.4078107</v>
      </c>
      <c r="C100" s="60">
        <v>5.0E-4</v>
      </c>
      <c r="D100" s="58">
        <v>24.3438816</v>
      </c>
      <c r="E100" s="58">
        <v>0.015123</v>
      </c>
      <c r="F100" s="58">
        <v>22.37</v>
      </c>
      <c r="G100" s="2"/>
      <c r="H100" s="2"/>
      <c r="I100" s="2"/>
      <c r="J100" s="2"/>
      <c r="K100" s="2"/>
      <c r="L100" s="2"/>
      <c r="M100" s="2"/>
      <c r="N100" s="2"/>
      <c r="Q100" s="55"/>
    </row>
    <row r="101">
      <c r="A101" s="59">
        <v>99.0</v>
      </c>
      <c r="B101" s="58">
        <v>3.4078255</v>
      </c>
      <c r="C101" s="60">
        <v>5.0E-4</v>
      </c>
      <c r="D101" s="58">
        <v>24.319458</v>
      </c>
      <c r="E101" s="58">
        <v>0.015123</v>
      </c>
      <c r="F101" s="58">
        <v>22.36</v>
      </c>
      <c r="G101" s="2"/>
      <c r="H101" s="2"/>
      <c r="I101" s="2"/>
      <c r="J101" s="2"/>
      <c r="K101" s="2"/>
      <c r="L101" s="2"/>
      <c r="M101" s="2"/>
      <c r="N101" s="2"/>
      <c r="Q101" s="55"/>
    </row>
    <row r="102">
      <c r="A102" s="59">
        <v>100.0</v>
      </c>
      <c r="B102" s="58">
        <v>3.4079504</v>
      </c>
      <c r="C102" s="60">
        <v>5.0E-4</v>
      </c>
      <c r="D102" s="58">
        <v>24.2866116</v>
      </c>
      <c r="E102" s="58">
        <v>0.015123</v>
      </c>
      <c r="F102" s="58">
        <v>22.38</v>
      </c>
      <c r="G102" s="2"/>
      <c r="H102" s="2"/>
      <c r="I102" s="2"/>
      <c r="J102" s="2"/>
      <c r="K102" s="2"/>
      <c r="L102" s="2"/>
      <c r="M102" s="2"/>
      <c r="N102" s="2"/>
      <c r="Q102" s="55"/>
    </row>
    <row r="104">
      <c r="A104" s="2" t="s">
        <v>144</v>
      </c>
      <c r="B104" s="36">
        <f>AVERAGE(B3:B102)</f>
        <v>3.40803381</v>
      </c>
      <c r="C104" s="36"/>
      <c r="D104" s="36"/>
      <c r="E104" s="36"/>
      <c r="F104" s="2"/>
      <c r="G104" s="2"/>
      <c r="H104" s="2"/>
      <c r="I104" s="2"/>
      <c r="J104" s="2"/>
      <c r="K104" s="2"/>
      <c r="L104" s="2"/>
      <c r="M104" s="2"/>
      <c r="N104" s="2"/>
    </row>
    <row r="105">
      <c r="A105" s="2" t="s">
        <v>145</v>
      </c>
      <c r="B105" s="36">
        <f>STDEV(B3:B102)</f>
        <v>0.0001287820855</v>
      </c>
      <c r="C105" s="36"/>
      <c r="D105" s="36"/>
      <c r="E105" s="36"/>
      <c r="F105" s="2"/>
      <c r="G105" s="2"/>
      <c r="H105" s="2"/>
      <c r="I105" s="2"/>
      <c r="J105" s="2"/>
      <c r="K105" s="2"/>
      <c r="L105" s="2"/>
      <c r="M105" s="2"/>
      <c r="N105" s="2"/>
    </row>
    <row r="106">
      <c r="A106" s="2" t="s">
        <v>146</v>
      </c>
      <c r="B106" s="36">
        <f>B105/10</f>
        <v>0.00001287820855</v>
      </c>
      <c r="C106" s="36"/>
      <c r="D106" s="36"/>
      <c r="E106" s="36"/>
      <c r="F106" s="2"/>
      <c r="G106" s="2"/>
      <c r="H106" s="2"/>
      <c r="I106" s="2"/>
      <c r="J106" s="2"/>
      <c r="K106" s="2"/>
      <c r="L106" s="2"/>
      <c r="M106" s="2"/>
      <c r="N106" s="2"/>
      <c r="P106" s="55"/>
    </row>
    <row r="107">
      <c r="B107" s="56"/>
      <c r="C107" s="56"/>
      <c r="D107" s="56"/>
      <c r="E107" s="56"/>
    </row>
    <row r="108">
      <c r="A108" s="2" t="s">
        <v>147</v>
      </c>
      <c r="B108" s="36"/>
      <c r="C108" s="36">
        <v>2835.0</v>
      </c>
      <c r="D108" s="36"/>
      <c r="E108" s="36"/>
      <c r="F108" s="2"/>
      <c r="G108" s="2"/>
      <c r="H108" s="2"/>
      <c r="I108" s="2"/>
      <c r="J108" s="2"/>
      <c r="K108" s="2"/>
      <c r="L108" s="2"/>
      <c r="M108" s="2"/>
      <c r="N108" s="2"/>
    </row>
    <row r="109">
      <c r="A109" s="2" t="s">
        <v>148</v>
      </c>
      <c r="B109" s="56"/>
      <c r="C109" s="36">
        <v>82.0</v>
      </c>
      <c r="D109" s="56"/>
      <c r="E109" s="56"/>
    </row>
    <row r="110">
      <c r="B110" s="36"/>
      <c r="C110" s="36"/>
      <c r="D110" s="36"/>
      <c r="E110" s="36"/>
      <c r="F110" s="2"/>
      <c r="G110" s="2"/>
      <c r="H110" s="2"/>
      <c r="I110" s="2"/>
      <c r="J110" s="2"/>
      <c r="K110" s="2"/>
      <c r="L110" s="2"/>
      <c r="M110" s="2"/>
      <c r="N110" s="2"/>
    </row>
    <row r="111">
      <c r="A111" s="2" t="s">
        <v>149</v>
      </c>
      <c r="B111" s="36"/>
      <c r="C111" s="36">
        <f>(C108+C109/2)*(2*pi()/B104)^2/1000</f>
        <v>9.775541623</v>
      </c>
      <c r="D111" s="36" t="s">
        <v>130</v>
      </c>
      <c r="E111" s="36"/>
      <c r="F111" s="2"/>
      <c r="G111" s="2"/>
      <c r="H111" s="2"/>
      <c r="I111" s="2"/>
      <c r="J111" s="2"/>
      <c r="K111" s="2"/>
      <c r="L111" s="2"/>
      <c r="M111" s="2"/>
      <c r="N111" s="2"/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9.7763363</v>
      </c>
      <c r="E113" s="36" t="s">
        <v>130</v>
      </c>
      <c r="F113" s="2"/>
      <c r="G113" s="2"/>
      <c r="H113" s="2"/>
      <c r="I113" s="2"/>
      <c r="J113" s="2"/>
      <c r="K113" s="2"/>
      <c r="L113" s="2"/>
      <c r="M113" s="2"/>
      <c r="N113" s="2"/>
    </row>
    <row r="114">
      <c r="A114" s="33" t="s">
        <v>151</v>
      </c>
      <c r="B114" s="56"/>
      <c r="C114" s="56"/>
      <c r="D114" s="56"/>
      <c r="E114" s="56"/>
    </row>
    <row r="115">
      <c r="A115" s="2" t="s">
        <v>152</v>
      </c>
      <c r="B115" s="56"/>
      <c r="C115" s="36">
        <v>9.7735</v>
      </c>
      <c r="D115" s="56"/>
      <c r="E115" s="56"/>
    </row>
    <row r="116">
      <c r="A116" s="33" t="s">
        <v>153</v>
      </c>
      <c r="B116" s="56"/>
      <c r="C116" s="56"/>
      <c r="D116" s="56"/>
      <c r="E116" s="56"/>
    </row>
    <row r="117">
      <c r="A117" s="2" t="s">
        <v>154</v>
      </c>
      <c r="C117" s="45">
        <f>(C111-C115)/9.8*1000</f>
        <v>0.2083288312</v>
      </c>
    </row>
  </sheetData>
  <hyperlinks>
    <hyperlink r:id="rId1" ref="A114"/>
    <hyperlink r:id="rId2" ref="A116"/>
  </hyperlink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44286.0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>
        <v>44258.0</v>
      </c>
      <c r="P1" s="2"/>
      <c r="Q1" s="2"/>
      <c r="R1" s="2"/>
      <c r="S1" s="2"/>
      <c r="T1" s="2"/>
    </row>
    <row r="2">
      <c r="A2" s="58" t="s">
        <v>138</v>
      </c>
      <c r="B2" s="58" t="s">
        <v>139</v>
      </c>
      <c r="C2" s="58" t="s">
        <v>140</v>
      </c>
      <c r="D2" s="58" t="s">
        <v>141</v>
      </c>
      <c r="E2" s="58" t="s">
        <v>142</v>
      </c>
      <c r="F2" s="58" t="s">
        <v>143</v>
      </c>
      <c r="G2" s="2"/>
      <c r="H2" s="2"/>
      <c r="I2" s="2"/>
      <c r="J2" s="2"/>
      <c r="K2" s="2"/>
      <c r="L2" s="2"/>
      <c r="M2" s="2"/>
      <c r="N2" s="2"/>
      <c r="O2" s="2" t="s">
        <v>138</v>
      </c>
      <c r="P2" s="2" t="s">
        <v>139</v>
      </c>
      <c r="Q2" s="2" t="s">
        <v>140</v>
      </c>
      <c r="R2" s="2" t="s">
        <v>141</v>
      </c>
      <c r="S2" s="2" t="s">
        <v>142</v>
      </c>
      <c r="T2" s="2" t="s">
        <v>143</v>
      </c>
    </row>
    <row r="3">
      <c r="A3" s="59">
        <v>1.0</v>
      </c>
      <c r="B3" s="58">
        <v>3.4001265</v>
      </c>
      <c r="C3" s="60">
        <v>5.0E-4</v>
      </c>
      <c r="D3" s="58">
        <v>28.1419716</v>
      </c>
      <c r="E3" s="58">
        <v>0.015123</v>
      </c>
      <c r="F3" s="58">
        <v>31.06</v>
      </c>
      <c r="G3" s="2"/>
      <c r="H3" s="2"/>
      <c r="I3" s="2"/>
      <c r="J3" s="2"/>
      <c r="K3" s="2"/>
      <c r="L3" s="2"/>
      <c r="M3" s="2"/>
      <c r="N3" s="2"/>
      <c r="O3" s="2">
        <v>1.0</v>
      </c>
      <c r="P3" s="2">
        <v>3.4012902</v>
      </c>
      <c r="Q3" s="55">
        <v>5.0E-4</v>
      </c>
      <c r="R3" s="2">
        <v>28.3117809</v>
      </c>
      <c r="S3" s="2">
        <v>0.015123</v>
      </c>
      <c r="T3" s="2">
        <v>27.65</v>
      </c>
    </row>
    <row r="4">
      <c r="A4" s="59">
        <v>2.0</v>
      </c>
      <c r="B4" s="58">
        <v>3.4001632</v>
      </c>
      <c r="C4" s="60">
        <v>5.0E-4</v>
      </c>
      <c r="D4" s="58">
        <v>28.3014774</v>
      </c>
      <c r="E4" s="58">
        <v>0.015123</v>
      </c>
      <c r="F4" s="58">
        <v>31.1</v>
      </c>
      <c r="G4" s="2"/>
      <c r="H4" s="2"/>
      <c r="I4" s="2"/>
      <c r="J4" s="2"/>
      <c r="K4" s="2"/>
      <c r="L4" s="2"/>
      <c r="M4" s="2"/>
      <c r="N4" s="2"/>
      <c r="O4" s="2">
        <v>2.0</v>
      </c>
      <c r="P4" s="2">
        <v>3.4012766</v>
      </c>
      <c r="Q4" s="55">
        <v>5.0E-4</v>
      </c>
      <c r="R4" s="2">
        <v>28.2932987</v>
      </c>
      <c r="S4" s="2">
        <v>0.015123</v>
      </c>
      <c r="T4" s="2">
        <v>27.62</v>
      </c>
    </row>
    <row r="5">
      <c r="A5" s="59">
        <v>3.0</v>
      </c>
      <c r="B5" s="58">
        <v>3.400085</v>
      </c>
      <c r="C5" s="60">
        <v>5.0E-4</v>
      </c>
      <c r="D5" s="58">
        <v>28.2867317</v>
      </c>
      <c r="E5" s="58">
        <v>0.015123</v>
      </c>
      <c r="F5" s="58">
        <v>31.12</v>
      </c>
      <c r="G5" s="2"/>
      <c r="H5" s="2"/>
      <c r="I5" s="2"/>
      <c r="J5" s="2"/>
      <c r="K5" s="2"/>
      <c r="L5" s="2"/>
      <c r="M5" s="2"/>
      <c r="N5" s="2"/>
      <c r="O5" s="2">
        <v>3.0</v>
      </c>
      <c r="P5" s="2">
        <v>3.401351</v>
      </c>
      <c r="Q5" s="55">
        <v>5.0E-4</v>
      </c>
      <c r="R5" s="2">
        <v>28.2745438</v>
      </c>
      <c r="S5" s="2">
        <v>0.015123</v>
      </c>
      <c r="T5" s="2">
        <v>27.66</v>
      </c>
    </row>
    <row r="6">
      <c r="A6" s="59">
        <v>4.0</v>
      </c>
      <c r="B6" s="58">
        <v>3.4001603</v>
      </c>
      <c r="C6" s="60">
        <v>5.0E-4</v>
      </c>
      <c r="D6" s="58">
        <v>28.2713585</v>
      </c>
      <c r="E6" s="58">
        <v>0.015123</v>
      </c>
      <c r="F6" s="58">
        <v>31.14</v>
      </c>
      <c r="G6" s="2"/>
      <c r="H6" s="2"/>
      <c r="I6" s="2"/>
      <c r="J6" s="2"/>
      <c r="K6" s="2"/>
      <c r="L6" s="2"/>
      <c r="M6" s="2"/>
      <c r="N6" s="2"/>
      <c r="O6" s="2">
        <v>4.0</v>
      </c>
      <c r="P6" s="2">
        <v>3.401289</v>
      </c>
      <c r="Q6" s="55">
        <v>5.0E-4</v>
      </c>
      <c r="R6" s="2">
        <v>28.5055161</v>
      </c>
      <c r="S6" s="2">
        <v>0.015123</v>
      </c>
      <c r="T6" s="2">
        <v>27.68</v>
      </c>
    </row>
    <row r="7">
      <c r="A7" s="59">
        <v>5.0</v>
      </c>
      <c r="B7" s="58">
        <v>3.4000931</v>
      </c>
      <c r="C7" s="60">
        <v>5.0E-4</v>
      </c>
      <c r="D7" s="58">
        <v>28.2437096</v>
      </c>
      <c r="E7" s="58">
        <v>0.015123</v>
      </c>
      <c r="F7" s="58">
        <v>31.18</v>
      </c>
      <c r="G7" s="2"/>
      <c r="H7" s="2"/>
      <c r="I7" s="2"/>
      <c r="J7" s="2"/>
      <c r="K7" s="2"/>
      <c r="L7" s="2"/>
      <c r="M7" s="2"/>
      <c r="N7" s="2"/>
      <c r="O7" s="2">
        <v>5.0</v>
      </c>
      <c r="P7" s="2">
        <v>3.4011853</v>
      </c>
      <c r="Q7" s="55">
        <v>5.0E-4</v>
      </c>
      <c r="R7" s="2">
        <v>28.2419186</v>
      </c>
      <c r="S7" s="2">
        <v>0.015123</v>
      </c>
      <c r="T7" s="2">
        <v>27.71</v>
      </c>
    </row>
    <row r="8">
      <c r="A8" s="59">
        <v>6.0</v>
      </c>
      <c r="B8" s="58">
        <v>3.4020095</v>
      </c>
      <c r="C8" s="60">
        <v>5.0E-4</v>
      </c>
      <c r="D8" s="58">
        <v>28.2306786</v>
      </c>
      <c r="E8" s="58">
        <v>0.015123</v>
      </c>
      <c r="F8" s="58">
        <v>31.22</v>
      </c>
      <c r="G8" s="2"/>
      <c r="H8" s="2"/>
      <c r="I8" s="2"/>
      <c r="J8" s="2"/>
      <c r="K8" s="2"/>
      <c r="L8" s="2"/>
      <c r="M8" s="2"/>
      <c r="N8" s="2"/>
      <c r="O8" s="2">
        <v>6.0</v>
      </c>
      <c r="P8" s="2">
        <v>3.4012055</v>
      </c>
      <c r="Q8" s="55">
        <v>5.0E-4</v>
      </c>
      <c r="R8" s="2">
        <v>28.2247791</v>
      </c>
      <c r="S8" s="2">
        <v>0.015123</v>
      </c>
      <c r="T8" s="2">
        <v>27.75</v>
      </c>
    </row>
    <row r="9">
      <c r="A9" s="59">
        <v>7.0</v>
      </c>
      <c r="B9" s="58">
        <v>3.3977785</v>
      </c>
      <c r="C9" s="60">
        <v>5.0E-4</v>
      </c>
      <c r="D9" s="58">
        <v>28.2107258</v>
      </c>
      <c r="E9" s="58">
        <v>0.015123</v>
      </c>
      <c r="F9" s="58">
        <v>31.25</v>
      </c>
      <c r="G9" s="2"/>
      <c r="H9" s="2"/>
      <c r="I9" s="2"/>
      <c r="J9" s="2"/>
      <c r="K9" s="2"/>
      <c r="L9" s="2"/>
      <c r="M9" s="2"/>
      <c r="N9" s="2"/>
      <c r="O9" s="2">
        <v>7.0</v>
      </c>
      <c r="P9" s="2">
        <v>3.4011495</v>
      </c>
      <c r="Q9" s="55">
        <v>5.0E-4</v>
      </c>
      <c r="R9" s="2">
        <v>28.2066212</v>
      </c>
      <c r="S9" s="2">
        <v>0.015123</v>
      </c>
      <c r="T9" s="2">
        <v>27.79</v>
      </c>
    </row>
    <row r="10">
      <c r="A10" s="59">
        <v>8.0</v>
      </c>
      <c r="B10" s="58">
        <v>3.3999028</v>
      </c>
      <c r="C10" s="60">
        <v>5.0E-4</v>
      </c>
      <c r="D10" s="58">
        <v>28.1903782</v>
      </c>
      <c r="E10" s="58">
        <v>0.015123</v>
      </c>
      <c r="F10" s="58">
        <v>31.29</v>
      </c>
      <c r="G10" s="2"/>
      <c r="H10" s="2"/>
      <c r="I10" s="2"/>
      <c r="J10" s="2"/>
      <c r="K10" s="2"/>
      <c r="L10" s="2"/>
      <c r="M10" s="2"/>
      <c r="N10" s="2"/>
      <c r="O10" s="2">
        <v>8.0</v>
      </c>
      <c r="P10" s="2">
        <v>3.4010186</v>
      </c>
      <c r="Q10" s="55">
        <v>5.0E-4</v>
      </c>
      <c r="R10" s="2">
        <v>28.1469841</v>
      </c>
      <c r="S10" s="2">
        <v>0.015123</v>
      </c>
      <c r="T10" s="2">
        <v>27.81</v>
      </c>
    </row>
    <row r="11">
      <c r="A11" s="59">
        <v>9.0</v>
      </c>
      <c r="B11" s="58">
        <v>3.4000292</v>
      </c>
      <c r="C11" s="60">
        <v>5.0E-4</v>
      </c>
      <c r="D11" s="58">
        <v>28.1665249</v>
      </c>
      <c r="E11" s="58">
        <v>0.015123</v>
      </c>
      <c r="F11" s="58">
        <v>31.34</v>
      </c>
      <c r="G11" s="2"/>
      <c r="H11" s="2"/>
      <c r="I11" s="2"/>
      <c r="J11" s="2"/>
      <c r="K11" s="2"/>
      <c r="L11" s="2"/>
      <c r="M11" s="2"/>
      <c r="N11" s="2"/>
      <c r="O11" s="2">
        <v>9.0</v>
      </c>
      <c r="P11" s="2">
        <v>3.4010973</v>
      </c>
      <c r="Q11" s="55">
        <v>5.0E-4</v>
      </c>
      <c r="R11" s="2">
        <v>28.1668205</v>
      </c>
      <c r="S11" s="2">
        <v>0.015123</v>
      </c>
      <c r="T11" s="2">
        <v>27.85</v>
      </c>
    </row>
    <row r="12">
      <c r="A12" s="59">
        <v>10.0</v>
      </c>
      <c r="B12" s="58">
        <v>3.3998549</v>
      </c>
      <c r="C12" s="60">
        <v>5.0E-4</v>
      </c>
      <c r="D12" s="58">
        <v>28.1532478</v>
      </c>
      <c r="E12" s="58">
        <v>0.015123</v>
      </c>
      <c r="F12" s="58">
        <v>31.37</v>
      </c>
      <c r="G12" s="2"/>
      <c r="H12" s="2"/>
      <c r="I12" s="2"/>
      <c r="J12" s="2"/>
      <c r="K12" s="2"/>
      <c r="L12" s="2"/>
      <c r="M12" s="2"/>
      <c r="N12" s="2"/>
      <c r="O12" s="2">
        <v>10.0</v>
      </c>
      <c r="P12" s="2">
        <v>3.4010313</v>
      </c>
      <c r="Q12" s="55">
        <v>5.0E-4</v>
      </c>
      <c r="R12" s="2">
        <v>28.1467724</v>
      </c>
      <c r="S12" s="2">
        <v>0.015123</v>
      </c>
      <c r="T12" s="2">
        <v>27.88</v>
      </c>
    </row>
    <row r="13">
      <c r="A13" s="59">
        <v>11.0</v>
      </c>
      <c r="B13" s="58">
        <v>3.3998139</v>
      </c>
      <c r="C13" s="60">
        <v>5.0E-4</v>
      </c>
      <c r="D13" s="58">
        <v>28.1372776</v>
      </c>
      <c r="E13" s="58">
        <v>0.015123</v>
      </c>
      <c r="F13" s="58">
        <v>31.39</v>
      </c>
      <c r="G13" s="2"/>
      <c r="H13" s="2"/>
      <c r="I13" s="2"/>
      <c r="J13" s="2"/>
      <c r="K13" s="2"/>
      <c r="L13" s="2"/>
      <c r="M13" s="2"/>
      <c r="N13" s="2"/>
      <c r="O13" s="2">
        <v>11.0</v>
      </c>
      <c r="P13" s="2">
        <v>3.4010763</v>
      </c>
      <c r="Q13" s="55">
        <v>5.0E-4</v>
      </c>
      <c r="R13" s="2">
        <v>28.1269417</v>
      </c>
      <c r="S13" s="2">
        <v>0.015123</v>
      </c>
      <c r="T13" s="2">
        <v>27.91</v>
      </c>
    </row>
    <row r="14">
      <c r="A14" s="59">
        <v>12.0</v>
      </c>
      <c r="B14" s="58">
        <v>3.3999453</v>
      </c>
      <c r="C14" s="60">
        <v>5.0E-4</v>
      </c>
      <c r="D14" s="58">
        <v>28.1106033</v>
      </c>
      <c r="E14" s="58">
        <v>0.015123</v>
      </c>
      <c r="F14" s="58">
        <v>31.43</v>
      </c>
      <c r="G14" s="2"/>
      <c r="H14" s="2"/>
      <c r="I14" s="2"/>
      <c r="J14" s="2"/>
      <c r="K14" s="2"/>
      <c r="L14" s="2"/>
      <c r="M14" s="2"/>
      <c r="N14" s="2"/>
      <c r="O14" s="2">
        <v>12.0</v>
      </c>
      <c r="P14" s="2">
        <v>3.4011798</v>
      </c>
      <c r="Q14" s="55">
        <v>5.0E-4</v>
      </c>
      <c r="R14" s="2">
        <v>28.1081676</v>
      </c>
      <c r="S14" s="2">
        <v>0.015123</v>
      </c>
      <c r="T14" s="2">
        <v>27.96</v>
      </c>
    </row>
    <row r="15">
      <c r="A15" s="59">
        <v>13.0</v>
      </c>
      <c r="B15" s="58">
        <v>3.3999693</v>
      </c>
      <c r="C15" s="60">
        <v>5.0E-4</v>
      </c>
      <c r="D15" s="58">
        <v>28.0957928</v>
      </c>
      <c r="E15" s="58">
        <v>0.015123</v>
      </c>
      <c r="F15" s="58">
        <v>31.48</v>
      </c>
      <c r="G15" s="2"/>
      <c r="H15" s="2"/>
      <c r="I15" s="2"/>
      <c r="J15" s="2"/>
      <c r="K15" s="2"/>
      <c r="L15" s="2"/>
      <c r="M15" s="2"/>
      <c r="N15" s="2"/>
      <c r="O15" s="2">
        <v>13.0</v>
      </c>
      <c r="P15" s="2">
        <v>3.4011765</v>
      </c>
      <c r="Q15" s="55">
        <v>5.0E-4</v>
      </c>
      <c r="R15" s="2">
        <v>28.0926189</v>
      </c>
      <c r="S15" s="2">
        <v>0.015123</v>
      </c>
      <c r="T15" s="2">
        <v>27.96</v>
      </c>
    </row>
    <row r="16">
      <c r="A16" s="59">
        <v>14.0</v>
      </c>
      <c r="B16" s="58">
        <v>3.3999515</v>
      </c>
      <c r="C16" s="60">
        <v>5.0E-4</v>
      </c>
      <c r="D16" s="58">
        <v>28.0743141</v>
      </c>
      <c r="E16" s="58">
        <v>0.015123</v>
      </c>
      <c r="F16" s="58">
        <v>31.49</v>
      </c>
      <c r="G16" s="2"/>
      <c r="H16" s="2"/>
      <c r="I16" s="2"/>
      <c r="J16" s="2"/>
      <c r="K16" s="2"/>
      <c r="L16" s="2"/>
      <c r="M16" s="2"/>
      <c r="N16" s="2"/>
      <c r="O16" s="2">
        <v>14.0</v>
      </c>
      <c r="P16" s="2">
        <v>3.4011564</v>
      </c>
      <c r="Q16" s="55">
        <v>5.0E-4</v>
      </c>
      <c r="R16" s="2">
        <v>28.0750275</v>
      </c>
      <c r="S16" s="2">
        <v>0.015123</v>
      </c>
      <c r="T16" s="2">
        <v>28.03</v>
      </c>
    </row>
    <row r="17">
      <c r="A17" s="59">
        <v>15.0</v>
      </c>
      <c r="B17" s="58">
        <v>3.4000282</v>
      </c>
      <c r="C17" s="60">
        <v>5.0E-4</v>
      </c>
      <c r="D17" s="58">
        <v>28.0525818</v>
      </c>
      <c r="E17" s="58">
        <v>0.015123</v>
      </c>
      <c r="F17" s="58">
        <v>31.52</v>
      </c>
      <c r="G17" s="2"/>
      <c r="H17" s="2"/>
      <c r="I17" s="2"/>
      <c r="J17" s="2"/>
      <c r="K17" s="2"/>
      <c r="L17" s="2"/>
      <c r="M17" s="2"/>
      <c r="N17" s="2"/>
      <c r="O17" s="2">
        <v>15.0</v>
      </c>
      <c r="P17" s="2">
        <v>3.4010715</v>
      </c>
      <c r="Q17" s="55">
        <v>5.0E-4</v>
      </c>
      <c r="R17" s="2">
        <v>28.0555878</v>
      </c>
      <c r="S17" s="2">
        <v>0.015123</v>
      </c>
      <c r="T17" s="2">
        <v>28.07</v>
      </c>
    </row>
    <row r="18">
      <c r="A18" s="59">
        <v>16.0</v>
      </c>
      <c r="B18" s="58">
        <v>3.3999658</v>
      </c>
      <c r="C18" s="60">
        <v>5.0E-4</v>
      </c>
      <c r="D18" s="58">
        <v>28.032383</v>
      </c>
      <c r="E18" s="58">
        <v>0.015123</v>
      </c>
      <c r="F18" s="58">
        <v>31.57</v>
      </c>
      <c r="G18" s="2"/>
      <c r="H18" s="2"/>
      <c r="I18" s="2"/>
      <c r="J18" s="2"/>
      <c r="K18" s="2"/>
      <c r="L18" s="2"/>
      <c r="M18" s="2"/>
      <c r="N18" s="2"/>
      <c r="O18" s="2">
        <v>16.0</v>
      </c>
      <c r="P18" s="2">
        <v>3.4009361</v>
      </c>
      <c r="Q18" s="55">
        <v>5.0E-4</v>
      </c>
      <c r="R18" s="2">
        <v>28.0361443</v>
      </c>
      <c r="S18" s="2">
        <v>0.015123</v>
      </c>
      <c r="T18" s="2">
        <v>28.09</v>
      </c>
    </row>
    <row r="19">
      <c r="A19" s="59">
        <v>17.0</v>
      </c>
      <c r="B19" s="58">
        <v>3.3999224</v>
      </c>
      <c r="C19" s="60">
        <v>5.0E-4</v>
      </c>
      <c r="D19" s="58">
        <v>28.0120811</v>
      </c>
      <c r="E19" s="58">
        <v>0.015123</v>
      </c>
      <c r="F19" s="58">
        <v>31.65</v>
      </c>
      <c r="G19" s="2"/>
      <c r="H19" s="2"/>
      <c r="I19" s="2"/>
      <c r="J19" s="2"/>
      <c r="K19" s="2"/>
      <c r="L19" s="2"/>
      <c r="M19" s="2"/>
      <c r="N19" s="2"/>
      <c r="O19" s="2">
        <v>17.0</v>
      </c>
      <c r="P19" s="2">
        <v>3.4009912</v>
      </c>
      <c r="Q19" s="55">
        <v>5.0E-4</v>
      </c>
      <c r="R19" s="2">
        <v>28.0148926</v>
      </c>
      <c r="S19" s="2">
        <v>0.015123</v>
      </c>
      <c r="T19" s="2">
        <v>28.11</v>
      </c>
    </row>
    <row r="20">
      <c r="A20" s="59">
        <v>18.0</v>
      </c>
      <c r="B20" s="58">
        <v>3.3999679</v>
      </c>
      <c r="C20" s="60">
        <v>5.0E-4</v>
      </c>
      <c r="D20" s="58">
        <v>27.9933567</v>
      </c>
      <c r="E20" s="58">
        <v>0.015123</v>
      </c>
      <c r="F20" s="58">
        <v>31.62</v>
      </c>
      <c r="G20" s="2"/>
      <c r="H20" s="2"/>
      <c r="I20" s="2"/>
      <c r="J20" s="2"/>
      <c r="K20" s="2"/>
      <c r="L20" s="2"/>
      <c r="M20" s="2"/>
      <c r="N20" s="2"/>
      <c r="O20" s="2">
        <v>18.0</v>
      </c>
      <c r="P20" s="2">
        <v>3.4010689</v>
      </c>
      <c r="Q20" s="55">
        <v>5.0E-4</v>
      </c>
      <c r="R20" s="2">
        <v>27.9946423</v>
      </c>
      <c r="S20" s="2">
        <v>0.015123</v>
      </c>
      <c r="T20" s="2">
        <v>28.17</v>
      </c>
    </row>
    <row r="21">
      <c r="A21" s="59">
        <v>19.0</v>
      </c>
      <c r="B21" s="58">
        <v>3.3997402</v>
      </c>
      <c r="C21" s="60">
        <v>5.0E-4</v>
      </c>
      <c r="D21" s="58">
        <v>27.9706211</v>
      </c>
      <c r="E21" s="58">
        <v>0.015123</v>
      </c>
      <c r="F21" s="58">
        <v>31.67</v>
      </c>
      <c r="G21" s="2"/>
      <c r="H21" s="2"/>
      <c r="I21" s="2"/>
      <c r="J21" s="2"/>
      <c r="K21" s="2"/>
      <c r="L21" s="2"/>
      <c r="M21" s="2"/>
      <c r="N21" s="2"/>
      <c r="O21" s="2">
        <v>19.0</v>
      </c>
      <c r="P21" s="2">
        <v>3.4010162</v>
      </c>
      <c r="Q21" s="55">
        <v>5.0E-4</v>
      </c>
      <c r="R21" s="2">
        <v>27.9746056</v>
      </c>
      <c r="S21" s="2">
        <v>0.015123</v>
      </c>
      <c r="T21" s="2">
        <v>28.22</v>
      </c>
    </row>
    <row r="22">
      <c r="A22" s="59">
        <v>20.0</v>
      </c>
      <c r="B22" s="58">
        <v>3.3999581</v>
      </c>
      <c r="C22" s="60">
        <v>5.0E-4</v>
      </c>
      <c r="D22" s="58">
        <v>27.959177</v>
      </c>
      <c r="E22" s="58">
        <v>0.015123</v>
      </c>
      <c r="F22" s="58">
        <v>31.69</v>
      </c>
      <c r="G22" s="2"/>
      <c r="H22" s="2"/>
      <c r="I22" s="2"/>
      <c r="J22" s="2"/>
      <c r="K22" s="2"/>
      <c r="L22" s="2"/>
      <c r="M22" s="2"/>
      <c r="N22" s="2"/>
      <c r="O22" s="2">
        <v>20.0</v>
      </c>
      <c r="P22" s="2">
        <v>3.4010224</v>
      </c>
      <c r="Q22" s="55">
        <v>5.0E-4</v>
      </c>
      <c r="R22" s="2">
        <v>27.9560089</v>
      </c>
      <c r="S22" s="2">
        <v>0.015123</v>
      </c>
      <c r="T22" s="2">
        <v>28.23</v>
      </c>
    </row>
    <row r="23">
      <c r="A23" s="59">
        <v>21.0</v>
      </c>
      <c r="B23" s="58">
        <v>3.3999038</v>
      </c>
      <c r="C23" s="60">
        <v>5.0E-4</v>
      </c>
      <c r="D23" s="58">
        <v>27.9339104</v>
      </c>
      <c r="E23" s="58">
        <v>0.015123</v>
      </c>
      <c r="F23" s="58">
        <v>31.72</v>
      </c>
      <c r="G23" s="2"/>
      <c r="H23" s="2"/>
      <c r="I23" s="2"/>
      <c r="J23" s="2"/>
      <c r="K23" s="2"/>
      <c r="L23" s="2"/>
      <c r="M23" s="2"/>
      <c r="N23" s="2"/>
      <c r="O23" s="2">
        <v>21.0</v>
      </c>
      <c r="P23" s="2">
        <v>3.4010773</v>
      </c>
      <c r="Q23" s="55">
        <v>5.0E-4</v>
      </c>
      <c r="R23" s="2">
        <v>27.9383774</v>
      </c>
      <c r="S23" s="2">
        <v>0.015123</v>
      </c>
      <c r="T23" s="2">
        <v>28.26</v>
      </c>
    </row>
    <row r="24">
      <c r="A24" s="59">
        <v>22.0</v>
      </c>
      <c r="B24" s="58">
        <v>3.4000371</v>
      </c>
      <c r="C24" s="60">
        <v>5.0E-4</v>
      </c>
      <c r="D24" s="58">
        <v>27.910881</v>
      </c>
      <c r="E24" s="58">
        <v>0.015123</v>
      </c>
      <c r="F24" s="58">
        <v>31.74</v>
      </c>
      <c r="G24" s="2"/>
      <c r="H24" s="2"/>
      <c r="I24" s="2"/>
      <c r="J24" s="2"/>
      <c r="K24" s="2"/>
      <c r="L24" s="2"/>
      <c r="M24" s="2"/>
      <c r="N24" s="2"/>
      <c r="O24" s="2">
        <v>22.0</v>
      </c>
      <c r="P24" s="2">
        <v>3.4010792</v>
      </c>
      <c r="Q24" s="55">
        <v>5.0E-4</v>
      </c>
      <c r="R24" s="2">
        <v>27.9223137</v>
      </c>
      <c r="S24" s="2">
        <v>0.015123</v>
      </c>
      <c r="T24" s="2">
        <v>28.28</v>
      </c>
    </row>
    <row r="25">
      <c r="A25" s="59">
        <v>23.0</v>
      </c>
      <c r="B25" s="58">
        <v>3.400044</v>
      </c>
      <c r="C25" s="60">
        <v>5.0E-4</v>
      </c>
      <c r="D25" s="58">
        <v>27.9002132</v>
      </c>
      <c r="E25" s="58">
        <v>0.015123</v>
      </c>
      <c r="F25" s="58">
        <v>31.76</v>
      </c>
      <c r="G25" s="2"/>
      <c r="H25" s="2"/>
      <c r="I25" s="2"/>
      <c r="J25" s="2"/>
      <c r="K25" s="2"/>
      <c r="L25" s="2"/>
      <c r="M25" s="2"/>
      <c r="N25" s="2"/>
      <c r="O25" s="2">
        <v>23.0</v>
      </c>
      <c r="P25" s="2">
        <v>3.401005</v>
      </c>
      <c r="Q25" s="55">
        <v>5.0E-4</v>
      </c>
      <c r="R25" s="2">
        <v>27.9041233</v>
      </c>
      <c r="S25" s="2">
        <v>0.015123</v>
      </c>
      <c r="T25" s="2">
        <v>28.32</v>
      </c>
    </row>
    <row r="26">
      <c r="A26" s="59">
        <v>24.0</v>
      </c>
      <c r="B26" s="58">
        <v>3.4001045</v>
      </c>
      <c r="C26" s="60">
        <v>5.0E-4</v>
      </c>
      <c r="D26" s="58">
        <v>27.8722687</v>
      </c>
      <c r="E26" s="58">
        <v>0.015123</v>
      </c>
      <c r="F26" s="58">
        <v>31.79</v>
      </c>
      <c r="G26" s="2"/>
      <c r="H26" s="2"/>
      <c r="I26" s="2"/>
      <c r="J26" s="2"/>
      <c r="K26" s="2"/>
      <c r="L26" s="2"/>
      <c r="M26" s="2"/>
      <c r="N26" s="2"/>
      <c r="O26" s="2">
        <v>24.0</v>
      </c>
      <c r="P26" s="2">
        <v>3.4011133</v>
      </c>
      <c r="Q26" s="55">
        <v>5.0E-4</v>
      </c>
      <c r="R26" s="2">
        <v>27.8811951</v>
      </c>
      <c r="S26" s="2">
        <v>0.015123</v>
      </c>
      <c r="T26" s="2">
        <v>28.34</v>
      </c>
    </row>
    <row r="27">
      <c r="A27" s="59">
        <v>25.0</v>
      </c>
      <c r="B27" s="58">
        <v>3.4000123</v>
      </c>
      <c r="C27" s="60">
        <v>5.0E-4</v>
      </c>
      <c r="D27" s="58">
        <v>27.8512383</v>
      </c>
      <c r="E27" s="58">
        <v>0.015123</v>
      </c>
      <c r="F27" s="58">
        <v>31.81</v>
      </c>
      <c r="G27" s="2"/>
      <c r="H27" s="2"/>
      <c r="I27" s="2"/>
      <c r="J27" s="2"/>
      <c r="K27" s="2"/>
      <c r="L27" s="2"/>
      <c r="M27" s="2"/>
      <c r="N27" s="2"/>
      <c r="O27" s="2">
        <v>25.0</v>
      </c>
      <c r="P27" s="2">
        <v>3.4010432</v>
      </c>
      <c r="Q27" s="55">
        <v>5.0E-4</v>
      </c>
      <c r="R27" s="2">
        <v>27.8636589</v>
      </c>
      <c r="S27" s="2">
        <v>0.015123</v>
      </c>
      <c r="T27" s="2">
        <v>28.36</v>
      </c>
    </row>
    <row r="28">
      <c r="A28" s="59">
        <v>26.0</v>
      </c>
      <c r="B28" s="58">
        <v>3.4001935</v>
      </c>
      <c r="C28" s="60">
        <v>5.0E-4</v>
      </c>
      <c r="D28" s="58">
        <v>27.8321304</v>
      </c>
      <c r="E28" s="58">
        <v>0.015123</v>
      </c>
      <c r="F28" s="58">
        <v>31.82</v>
      </c>
      <c r="G28" s="2"/>
      <c r="H28" s="2"/>
      <c r="I28" s="2"/>
      <c r="J28" s="2"/>
      <c r="K28" s="2"/>
      <c r="L28" s="2"/>
      <c r="M28" s="2"/>
      <c r="N28" s="2"/>
      <c r="O28" s="2">
        <v>26.0</v>
      </c>
      <c r="P28" s="2">
        <v>3.4010644</v>
      </c>
      <c r="Q28" s="55">
        <v>5.0E-4</v>
      </c>
      <c r="R28" s="2">
        <v>27.8395538</v>
      </c>
      <c r="S28" s="2">
        <v>0.015123</v>
      </c>
      <c r="T28" s="2">
        <v>28.38</v>
      </c>
    </row>
    <row r="29">
      <c r="A29" s="59">
        <v>27.0</v>
      </c>
      <c r="B29" s="58">
        <v>3.4002366</v>
      </c>
      <c r="C29" s="60">
        <v>5.0E-4</v>
      </c>
      <c r="D29" s="58">
        <v>27.8151226</v>
      </c>
      <c r="E29" s="58">
        <v>0.015123</v>
      </c>
      <c r="F29" s="58">
        <v>31.85</v>
      </c>
      <c r="G29" s="2"/>
      <c r="H29" s="2"/>
      <c r="I29" s="2"/>
      <c r="J29" s="2"/>
      <c r="K29" s="2"/>
      <c r="L29" s="2"/>
      <c r="M29" s="2"/>
      <c r="N29" s="2"/>
      <c r="O29" s="2">
        <v>27.0</v>
      </c>
      <c r="P29" s="2">
        <v>3.4008899</v>
      </c>
      <c r="Q29" s="55">
        <v>5.0E-4</v>
      </c>
      <c r="R29" s="2">
        <v>27.8245049</v>
      </c>
      <c r="S29" s="2">
        <v>0.015123</v>
      </c>
      <c r="T29" s="2">
        <v>28.41</v>
      </c>
    </row>
    <row r="30">
      <c r="A30" s="59">
        <v>28.0</v>
      </c>
      <c r="B30" s="58">
        <v>3.4003806</v>
      </c>
      <c r="C30" s="60">
        <v>5.0E-4</v>
      </c>
      <c r="D30" s="58">
        <v>27.7919788</v>
      </c>
      <c r="E30" s="58">
        <v>0.015123</v>
      </c>
      <c r="F30" s="58">
        <v>31.89</v>
      </c>
      <c r="G30" s="2"/>
      <c r="H30" s="2"/>
      <c r="I30" s="2"/>
      <c r="J30" s="2"/>
      <c r="K30" s="2"/>
      <c r="L30" s="2"/>
      <c r="M30" s="2"/>
      <c r="N30" s="2"/>
      <c r="O30" s="2">
        <v>28.0</v>
      </c>
      <c r="P30" s="2">
        <v>3.4010577</v>
      </c>
      <c r="Q30" s="55">
        <v>5.0E-4</v>
      </c>
      <c r="R30" s="2">
        <v>27.801424</v>
      </c>
      <c r="S30" s="2">
        <v>0.015123</v>
      </c>
      <c r="T30" s="2">
        <v>28.44</v>
      </c>
    </row>
    <row r="31">
      <c r="A31" s="59">
        <v>29.0</v>
      </c>
      <c r="B31" s="58">
        <v>3.4002714</v>
      </c>
      <c r="C31" s="60">
        <v>5.0E-4</v>
      </c>
      <c r="D31" s="58">
        <v>27.7690792</v>
      </c>
      <c r="E31" s="58">
        <v>0.015123</v>
      </c>
      <c r="F31" s="58">
        <v>31.89</v>
      </c>
      <c r="G31" s="2"/>
      <c r="H31" s="2"/>
      <c r="I31" s="2"/>
      <c r="J31" s="2"/>
      <c r="K31" s="2"/>
      <c r="L31" s="2"/>
      <c r="M31" s="2"/>
      <c r="N31" s="2"/>
      <c r="O31" s="2">
        <v>29.0</v>
      </c>
      <c r="P31" s="2">
        <v>3.4010081</v>
      </c>
      <c r="Q31" s="55">
        <v>5.0E-4</v>
      </c>
      <c r="R31" s="2">
        <v>27.7826691</v>
      </c>
      <c r="S31" s="2">
        <v>0.015123</v>
      </c>
      <c r="T31" s="2">
        <v>28.46</v>
      </c>
    </row>
    <row r="32">
      <c r="A32" s="59">
        <v>30.0</v>
      </c>
      <c r="B32" s="58">
        <v>3.4002695</v>
      </c>
      <c r="C32" s="60">
        <v>5.0E-4</v>
      </c>
      <c r="D32" s="58">
        <v>27.7567139</v>
      </c>
      <c r="E32" s="58">
        <v>0.015123</v>
      </c>
      <c r="F32" s="58">
        <v>31.91</v>
      </c>
      <c r="G32" s="2"/>
      <c r="H32" s="2"/>
      <c r="I32" s="2"/>
      <c r="J32" s="2"/>
      <c r="K32" s="2"/>
      <c r="L32" s="2"/>
      <c r="M32" s="2"/>
      <c r="N32" s="2"/>
      <c r="O32" s="2">
        <v>30.0</v>
      </c>
      <c r="P32" s="2">
        <v>3.4011726</v>
      </c>
      <c r="Q32" s="55">
        <v>5.0E-4</v>
      </c>
      <c r="R32" s="2">
        <v>27.7632446</v>
      </c>
      <c r="S32" s="2">
        <v>0.015123</v>
      </c>
      <c r="T32" s="2">
        <v>28.47</v>
      </c>
    </row>
    <row r="33">
      <c r="A33" s="59">
        <v>31.0</v>
      </c>
      <c r="B33" s="58">
        <v>3.4001195</v>
      </c>
      <c r="C33" s="60">
        <v>5.0E-4</v>
      </c>
      <c r="D33" s="58">
        <v>27.7370701</v>
      </c>
      <c r="E33" s="58">
        <v>0.015123</v>
      </c>
      <c r="F33" s="58">
        <v>31.94</v>
      </c>
      <c r="G33" s="2"/>
      <c r="H33" s="2"/>
      <c r="I33" s="2"/>
      <c r="J33" s="2"/>
      <c r="K33" s="2"/>
      <c r="L33" s="2"/>
      <c r="M33" s="2"/>
      <c r="N33" s="2"/>
      <c r="O33" s="2">
        <v>31.0</v>
      </c>
      <c r="P33" s="2">
        <v>3.4011121</v>
      </c>
      <c r="Q33" s="55">
        <v>5.0E-4</v>
      </c>
      <c r="R33" s="2">
        <v>27.7461128</v>
      </c>
      <c r="S33" s="2">
        <v>0.015123</v>
      </c>
      <c r="T33" s="2">
        <v>28.47</v>
      </c>
    </row>
    <row r="34">
      <c r="A34" s="59">
        <v>32.0</v>
      </c>
      <c r="B34" s="58">
        <v>3.4001722</v>
      </c>
      <c r="C34" s="60">
        <v>5.0E-4</v>
      </c>
      <c r="D34" s="58">
        <v>27.7126656</v>
      </c>
      <c r="E34" s="58">
        <v>0.015123</v>
      </c>
      <c r="F34" s="58">
        <v>31.97</v>
      </c>
      <c r="G34" s="2"/>
      <c r="H34" s="2"/>
      <c r="I34" s="2"/>
      <c r="J34" s="2"/>
      <c r="K34" s="2"/>
      <c r="L34" s="2"/>
      <c r="M34" s="2"/>
      <c r="N34" s="2"/>
      <c r="O34" s="2">
        <v>32.0</v>
      </c>
      <c r="P34" s="2">
        <v>3.4009068</v>
      </c>
      <c r="Q34" s="55">
        <v>5.0E-4</v>
      </c>
      <c r="R34" s="2">
        <v>27.7294426</v>
      </c>
      <c r="S34" s="2">
        <v>0.015123</v>
      </c>
      <c r="T34" s="2">
        <v>28.5</v>
      </c>
    </row>
    <row r="35">
      <c r="A35" s="59">
        <v>33.0</v>
      </c>
      <c r="B35" s="58">
        <v>3.4002304</v>
      </c>
      <c r="C35" s="60">
        <v>5.0E-4</v>
      </c>
      <c r="D35" s="58">
        <v>27.6944141</v>
      </c>
      <c r="E35" s="58">
        <v>0.015123</v>
      </c>
      <c r="F35" s="58">
        <v>31.97</v>
      </c>
      <c r="G35" s="2"/>
      <c r="H35" s="2"/>
      <c r="I35" s="2"/>
      <c r="J35" s="2"/>
      <c r="K35" s="2"/>
      <c r="L35" s="2"/>
      <c r="M35" s="2"/>
      <c r="N35" s="2"/>
      <c r="O35" s="2">
        <v>33.0</v>
      </c>
      <c r="P35" s="2">
        <v>3.4008541</v>
      </c>
      <c r="Q35" s="55">
        <v>5.0E-4</v>
      </c>
      <c r="R35" s="2">
        <v>27.7092686</v>
      </c>
      <c r="S35" s="2">
        <v>0.015123</v>
      </c>
      <c r="T35" s="2">
        <v>28.53</v>
      </c>
    </row>
    <row r="36">
      <c r="A36" s="59">
        <v>34.0</v>
      </c>
      <c r="B36" s="58">
        <v>3.4001255</v>
      </c>
      <c r="C36" s="60">
        <v>5.0E-4</v>
      </c>
      <c r="D36" s="58">
        <v>27.6717796</v>
      </c>
      <c r="E36" s="58">
        <v>0.015123</v>
      </c>
      <c r="F36" s="58">
        <v>31.97</v>
      </c>
      <c r="G36" s="2"/>
      <c r="H36" s="2"/>
      <c r="I36" s="2"/>
      <c r="J36" s="2"/>
      <c r="K36" s="2"/>
      <c r="L36" s="2"/>
      <c r="M36" s="2"/>
      <c r="N36" s="2"/>
      <c r="O36" s="2">
        <v>34.0</v>
      </c>
      <c r="P36" s="2">
        <v>3.400836</v>
      </c>
      <c r="Q36" s="55">
        <v>5.0E-4</v>
      </c>
      <c r="R36" s="2">
        <v>27.6885357</v>
      </c>
      <c r="S36" s="2">
        <v>0.015123</v>
      </c>
      <c r="T36" s="2">
        <v>28.54</v>
      </c>
    </row>
    <row r="37">
      <c r="A37" s="59">
        <v>35.0</v>
      </c>
      <c r="B37" s="58">
        <v>3.3999305</v>
      </c>
      <c r="C37" s="60">
        <v>5.0E-4</v>
      </c>
      <c r="D37" s="58">
        <v>27.6565037</v>
      </c>
      <c r="E37" s="58">
        <v>0.015123</v>
      </c>
      <c r="F37" s="58">
        <v>31.99</v>
      </c>
      <c r="G37" s="2"/>
      <c r="H37" s="2"/>
      <c r="I37" s="2"/>
      <c r="J37" s="2"/>
      <c r="K37" s="2"/>
      <c r="L37" s="2"/>
      <c r="M37" s="2"/>
      <c r="N37" s="2"/>
      <c r="O37" s="2">
        <v>35.0</v>
      </c>
      <c r="P37" s="2">
        <v>3.4007771</v>
      </c>
      <c r="Q37" s="55">
        <v>5.0E-4</v>
      </c>
      <c r="R37" s="2">
        <v>27.6703415</v>
      </c>
      <c r="S37" s="2">
        <v>0.015123</v>
      </c>
      <c r="T37" s="2">
        <v>28.58</v>
      </c>
    </row>
    <row r="38">
      <c r="A38" s="59">
        <v>36.0</v>
      </c>
      <c r="B38" s="58">
        <v>3.4000101</v>
      </c>
      <c r="C38" s="60">
        <v>5.0E-4</v>
      </c>
      <c r="D38" s="58">
        <v>27.6396847</v>
      </c>
      <c r="E38" s="58">
        <v>0.015123</v>
      </c>
      <c r="F38" s="58">
        <v>32.01</v>
      </c>
      <c r="G38" s="2"/>
      <c r="H38" s="2"/>
      <c r="I38" s="2"/>
      <c r="J38" s="2"/>
      <c r="K38" s="2"/>
      <c r="L38" s="2"/>
      <c r="M38" s="2"/>
      <c r="N38" s="2"/>
      <c r="O38" s="2">
        <v>36.0</v>
      </c>
      <c r="P38" s="2">
        <v>3.4008179</v>
      </c>
      <c r="Q38" s="55">
        <v>5.0E-4</v>
      </c>
      <c r="R38" s="2">
        <v>27.6481819</v>
      </c>
      <c r="S38" s="2">
        <v>0.015123</v>
      </c>
      <c r="T38" s="2">
        <v>28.6</v>
      </c>
    </row>
    <row r="39">
      <c r="A39" s="59">
        <v>37.0</v>
      </c>
      <c r="B39" s="58">
        <v>3.4001026</v>
      </c>
      <c r="C39" s="60">
        <v>5.0E-4</v>
      </c>
      <c r="D39" s="58">
        <v>27.6192322</v>
      </c>
      <c r="E39" s="58">
        <v>0.015123</v>
      </c>
      <c r="F39" s="58">
        <v>32.03</v>
      </c>
      <c r="G39" s="2"/>
      <c r="H39" s="2"/>
      <c r="I39" s="2"/>
      <c r="J39" s="2"/>
      <c r="K39" s="2"/>
      <c r="L39" s="2"/>
      <c r="M39" s="2"/>
      <c r="N39" s="2"/>
      <c r="O39" s="2">
        <v>37.0</v>
      </c>
      <c r="P39" s="2">
        <v>3.4008813</v>
      </c>
      <c r="Q39" s="55">
        <v>5.0E-4</v>
      </c>
      <c r="R39" s="2">
        <v>27.6288929</v>
      </c>
      <c r="S39" s="2">
        <v>0.015123</v>
      </c>
      <c r="T39" s="2">
        <v>28.6</v>
      </c>
    </row>
    <row r="40">
      <c r="A40" s="59">
        <v>38.0</v>
      </c>
      <c r="B40" s="58">
        <v>3.4001422</v>
      </c>
      <c r="C40" s="60">
        <v>5.0E-4</v>
      </c>
      <c r="D40" s="58">
        <v>27.6042175</v>
      </c>
      <c r="E40" s="58">
        <v>0.015123</v>
      </c>
      <c r="F40" s="58">
        <v>32.04</v>
      </c>
      <c r="G40" s="2"/>
      <c r="H40" s="2"/>
      <c r="I40" s="2"/>
      <c r="J40" s="2"/>
      <c r="K40" s="2"/>
      <c r="L40" s="2"/>
      <c r="M40" s="2"/>
      <c r="N40" s="2"/>
      <c r="O40" s="2">
        <v>38.0</v>
      </c>
      <c r="P40" s="2">
        <v>3.4009976</v>
      </c>
      <c r="Q40" s="55">
        <v>5.0E-4</v>
      </c>
      <c r="R40" s="2">
        <v>27.6117229</v>
      </c>
      <c r="S40" s="2">
        <v>0.015123</v>
      </c>
      <c r="T40" s="2">
        <v>28.62</v>
      </c>
    </row>
    <row r="41">
      <c r="A41" s="59">
        <v>39.0</v>
      </c>
      <c r="B41" s="58">
        <v>3.4002013</v>
      </c>
      <c r="C41" s="60">
        <v>5.0E-4</v>
      </c>
      <c r="D41" s="58">
        <v>27.5873337</v>
      </c>
      <c r="E41" s="58">
        <v>0.015123</v>
      </c>
      <c r="F41" s="58">
        <v>32.05</v>
      </c>
      <c r="G41" s="2"/>
      <c r="H41" s="2"/>
      <c r="I41" s="2"/>
      <c r="J41" s="2"/>
      <c r="K41" s="2"/>
      <c r="L41" s="2"/>
      <c r="M41" s="2"/>
      <c r="N41" s="2"/>
      <c r="O41" s="2">
        <v>39.0</v>
      </c>
      <c r="P41" s="2">
        <v>3.4010978</v>
      </c>
      <c r="Q41" s="55">
        <v>5.0E-4</v>
      </c>
      <c r="R41" s="2">
        <v>27.5943699</v>
      </c>
      <c r="S41" s="2">
        <v>0.015123</v>
      </c>
      <c r="T41" s="2">
        <v>28.59</v>
      </c>
    </row>
    <row r="42">
      <c r="A42" s="59">
        <v>40.0</v>
      </c>
      <c r="B42" s="58">
        <v>3.4003491</v>
      </c>
      <c r="C42" s="60">
        <v>5.0E-4</v>
      </c>
      <c r="D42" s="58">
        <v>27.5633965</v>
      </c>
      <c r="E42" s="58">
        <v>0.015123</v>
      </c>
      <c r="F42" s="58">
        <v>32.05</v>
      </c>
      <c r="G42" s="2"/>
      <c r="H42" s="2"/>
      <c r="I42" s="2"/>
      <c r="J42" s="2"/>
      <c r="K42" s="2"/>
      <c r="L42" s="2"/>
      <c r="M42" s="2"/>
      <c r="N42" s="2"/>
      <c r="O42" s="2">
        <v>40.0</v>
      </c>
      <c r="P42" s="2">
        <v>3.4009895</v>
      </c>
      <c r="Q42" s="55">
        <v>5.0E-4</v>
      </c>
      <c r="R42" s="2">
        <v>27.5790539</v>
      </c>
      <c r="S42" s="2">
        <v>0.015123</v>
      </c>
      <c r="T42" s="2">
        <v>28.61</v>
      </c>
    </row>
    <row r="43">
      <c r="A43" s="59">
        <v>41.0</v>
      </c>
      <c r="B43" s="58">
        <v>3.4003768</v>
      </c>
      <c r="C43" s="60">
        <v>5.0E-4</v>
      </c>
      <c r="D43" s="58">
        <v>27.5480614</v>
      </c>
      <c r="E43" s="58">
        <v>0.015123</v>
      </c>
      <c r="F43" s="58">
        <v>32.06</v>
      </c>
      <c r="G43" s="2"/>
      <c r="H43" s="2"/>
      <c r="I43" s="2"/>
      <c r="J43" s="2"/>
      <c r="K43" s="2"/>
      <c r="L43" s="2"/>
      <c r="M43" s="2"/>
      <c r="N43" s="2"/>
      <c r="O43" s="2">
        <v>41.0</v>
      </c>
      <c r="P43" s="2">
        <v>3.4009383</v>
      </c>
      <c r="Q43" s="55">
        <v>5.0E-4</v>
      </c>
      <c r="R43" s="2">
        <v>27.5652809</v>
      </c>
      <c r="S43" s="2">
        <v>0.015123</v>
      </c>
      <c r="T43" s="2">
        <v>28.64</v>
      </c>
    </row>
    <row r="44">
      <c r="A44" s="59">
        <v>42.0</v>
      </c>
      <c r="B44" s="58">
        <v>3.4001794</v>
      </c>
      <c r="C44" s="60">
        <v>5.0E-4</v>
      </c>
      <c r="D44" s="58">
        <v>27.5330257</v>
      </c>
      <c r="E44" s="58">
        <v>0.015123</v>
      </c>
      <c r="F44" s="58">
        <v>32.08</v>
      </c>
      <c r="G44" s="2"/>
      <c r="H44" s="2"/>
      <c r="I44" s="2"/>
      <c r="J44" s="2"/>
      <c r="K44" s="2"/>
      <c r="L44" s="2"/>
      <c r="M44" s="2"/>
      <c r="N44" s="2"/>
      <c r="O44" s="2">
        <v>42.0</v>
      </c>
      <c r="P44" s="2">
        <v>3.4010768</v>
      </c>
      <c r="Q44" s="55">
        <v>5.0E-4</v>
      </c>
      <c r="R44" s="2">
        <v>27.5439968</v>
      </c>
      <c r="S44" s="2">
        <v>0.015123</v>
      </c>
      <c r="T44" s="2">
        <v>28.67</v>
      </c>
    </row>
    <row r="45">
      <c r="A45" s="59">
        <v>43.0</v>
      </c>
      <c r="B45" s="58">
        <v>3.4001446</v>
      </c>
      <c r="C45" s="60">
        <v>5.0E-4</v>
      </c>
      <c r="D45" s="58">
        <v>27.5099926</v>
      </c>
      <c r="E45" s="58">
        <v>0.015123</v>
      </c>
      <c r="F45" s="58">
        <v>32.07</v>
      </c>
      <c r="G45" s="2"/>
      <c r="H45" s="2"/>
      <c r="I45" s="2"/>
      <c r="J45" s="2"/>
      <c r="K45" s="2"/>
      <c r="L45" s="2"/>
      <c r="M45" s="2"/>
      <c r="N45" s="2"/>
      <c r="O45" s="2">
        <v>43.0</v>
      </c>
      <c r="P45" s="2">
        <v>3.4010706</v>
      </c>
      <c r="Q45" s="55">
        <v>5.0E-4</v>
      </c>
      <c r="R45" s="2">
        <v>27.5263004</v>
      </c>
      <c r="S45" s="2">
        <v>0.015123</v>
      </c>
      <c r="T45" s="2">
        <v>28.68</v>
      </c>
    </row>
    <row r="46">
      <c r="A46" s="59">
        <v>44.0</v>
      </c>
      <c r="B46" s="58">
        <v>3.4002178</v>
      </c>
      <c r="C46" s="60">
        <v>5.0E-4</v>
      </c>
      <c r="D46" s="58">
        <v>27.4879093</v>
      </c>
      <c r="E46" s="58">
        <v>0.015123</v>
      </c>
      <c r="F46" s="58">
        <v>32.09</v>
      </c>
      <c r="G46" s="2"/>
      <c r="H46" s="2"/>
      <c r="I46" s="2"/>
      <c r="J46" s="2"/>
      <c r="K46" s="2"/>
      <c r="L46" s="2"/>
      <c r="M46" s="2"/>
      <c r="N46" s="2"/>
      <c r="O46" s="2">
        <v>44.0</v>
      </c>
      <c r="P46" s="2">
        <v>3.4010379</v>
      </c>
      <c r="Q46" s="55">
        <v>5.0E-4</v>
      </c>
      <c r="R46" s="2">
        <v>27.5087013</v>
      </c>
      <c r="S46" s="2">
        <v>0.015123</v>
      </c>
      <c r="T46" s="2">
        <v>28.7</v>
      </c>
    </row>
    <row r="47">
      <c r="A47" s="59">
        <v>45.0</v>
      </c>
      <c r="B47" s="58">
        <v>3.4002264</v>
      </c>
      <c r="C47" s="60">
        <v>5.0E-4</v>
      </c>
      <c r="D47" s="58">
        <v>27.4675808</v>
      </c>
      <c r="E47" s="58">
        <v>0.015123</v>
      </c>
      <c r="F47" s="58">
        <v>32.11</v>
      </c>
      <c r="G47" s="2"/>
      <c r="H47" s="2"/>
      <c r="I47" s="2"/>
      <c r="J47" s="2"/>
      <c r="K47" s="2"/>
      <c r="L47" s="2"/>
      <c r="M47" s="2"/>
      <c r="N47" s="2"/>
      <c r="O47" s="2">
        <v>45.0</v>
      </c>
      <c r="P47" s="2">
        <v>3.4009557</v>
      </c>
      <c r="Q47" s="55">
        <v>5.0E-4</v>
      </c>
      <c r="R47" s="2">
        <v>27.4901123</v>
      </c>
      <c r="S47" s="2">
        <v>0.015123</v>
      </c>
      <c r="T47" s="2">
        <v>28.7</v>
      </c>
    </row>
    <row r="48">
      <c r="A48" s="59">
        <v>46.0</v>
      </c>
      <c r="B48" s="58">
        <v>3.4001317</v>
      </c>
      <c r="C48" s="60">
        <v>5.0E-4</v>
      </c>
      <c r="D48" s="58">
        <v>27.4536667</v>
      </c>
      <c r="E48" s="58">
        <v>0.015123</v>
      </c>
      <c r="F48" s="58">
        <v>32.11</v>
      </c>
      <c r="G48" s="2"/>
      <c r="H48" s="2"/>
      <c r="I48" s="2"/>
      <c r="J48" s="2"/>
      <c r="K48" s="2"/>
      <c r="L48" s="2"/>
      <c r="M48" s="2"/>
      <c r="N48" s="2"/>
      <c r="O48" s="2">
        <v>46.0</v>
      </c>
      <c r="P48" s="2">
        <v>3.4009647</v>
      </c>
      <c r="Q48" s="55">
        <v>5.0E-4</v>
      </c>
      <c r="R48" s="2">
        <v>27.4715481</v>
      </c>
      <c r="S48" s="2">
        <v>0.015123</v>
      </c>
      <c r="T48" s="2">
        <v>28.7</v>
      </c>
    </row>
    <row r="49">
      <c r="A49" s="59">
        <v>47.0</v>
      </c>
      <c r="B49" s="58">
        <v>3.4002113</v>
      </c>
      <c r="C49" s="60">
        <v>5.0E-4</v>
      </c>
      <c r="D49" s="58">
        <v>27.4309673</v>
      </c>
      <c r="E49" s="58">
        <v>0.015123</v>
      </c>
      <c r="F49" s="58">
        <v>32.11</v>
      </c>
      <c r="G49" s="2"/>
      <c r="H49" s="2"/>
      <c r="I49" s="2"/>
      <c r="J49" s="2"/>
      <c r="K49" s="2"/>
      <c r="L49" s="2"/>
      <c r="M49" s="2"/>
      <c r="N49" s="2"/>
      <c r="O49" s="2">
        <v>47.0</v>
      </c>
      <c r="P49" s="2">
        <v>3.4019635</v>
      </c>
      <c r="Q49" s="55">
        <v>5.0E-4</v>
      </c>
      <c r="R49" s="2">
        <v>27.459774</v>
      </c>
      <c r="S49" s="2">
        <v>0.015123</v>
      </c>
      <c r="T49" s="2">
        <v>28.71</v>
      </c>
    </row>
    <row r="50">
      <c r="A50" s="59">
        <v>48.0</v>
      </c>
      <c r="B50" s="58">
        <v>3.4002638</v>
      </c>
      <c r="C50" s="60">
        <v>5.0E-4</v>
      </c>
      <c r="D50" s="58">
        <v>27.4168358</v>
      </c>
      <c r="E50" s="58">
        <v>0.015123</v>
      </c>
      <c r="F50" s="58">
        <v>32.13</v>
      </c>
      <c r="G50" s="2"/>
      <c r="H50" s="2"/>
      <c r="I50" s="2"/>
      <c r="J50" s="2"/>
      <c r="K50" s="2"/>
      <c r="L50" s="2"/>
      <c r="M50" s="2"/>
      <c r="N50" s="2"/>
      <c r="O50" s="2">
        <v>48.0</v>
      </c>
      <c r="P50" s="2">
        <v>3.399785</v>
      </c>
      <c r="Q50" s="55">
        <v>5.0E-4</v>
      </c>
      <c r="R50" s="2">
        <v>27.4418831</v>
      </c>
      <c r="S50" s="2">
        <v>0.015123</v>
      </c>
      <c r="T50" s="2">
        <v>28.72</v>
      </c>
    </row>
    <row r="51">
      <c r="A51" s="59">
        <v>49.0</v>
      </c>
      <c r="B51" s="58">
        <v>3.4004025</v>
      </c>
      <c r="C51" s="60">
        <v>5.0E-4</v>
      </c>
      <c r="D51" s="58">
        <v>27.390707</v>
      </c>
      <c r="E51" s="58">
        <v>0.015123</v>
      </c>
      <c r="F51" s="58">
        <v>32.13</v>
      </c>
      <c r="G51" s="2"/>
      <c r="H51" s="2"/>
      <c r="I51" s="2"/>
      <c r="J51" s="2"/>
      <c r="K51" s="2"/>
      <c r="L51" s="2"/>
      <c r="M51" s="2"/>
      <c r="N51" s="2"/>
      <c r="O51" s="2">
        <v>49.0</v>
      </c>
      <c r="P51" s="2">
        <v>3.4008977</v>
      </c>
      <c r="Q51" s="55">
        <v>5.0E-4</v>
      </c>
      <c r="R51" s="2">
        <v>27.4268341</v>
      </c>
      <c r="S51" s="2">
        <v>0.015123</v>
      </c>
      <c r="T51" s="2">
        <v>28.74</v>
      </c>
    </row>
    <row r="52">
      <c r="A52" s="59">
        <v>50.0</v>
      </c>
      <c r="B52" s="58">
        <v>3.4003057</v>
      </c>
      <c r="C52" s="60">
        <v>5.0E-4</v>
      </c>
      <c r="D52" s="58">
        <v>27.374258</v>
      </c>
      <c r="E52" s="58">
        <v>0.015123</v>
      </c>
      <c r="F52" s="58">
        <v>32.12</v>
      </c>
      <c r="G52" s="2"/>
      <c r="H52" s="2"/>
      <c r="I52" s="2"/>
      <c r="J52" s="2"/>
      <c r="K52" s="2"/>
      <c r="L52" s="2"/>
      <c r="M52" s="2"/>
      <c r="N52" s="2"/>
      <c r="O52" s="2">
        <v>50.0</v>
      </c>
      <c r="P52" s="2">
        <v>3.4009047</v>
      </c>
      <c r="Q52" s="55">
        <v>5.0E-4</v>
      </c>
      <c r="R52" s="2">
        <v>27.4063702</v>
      </c>
      <c r="S52" s="2">
        <v>0.015123</v>
      </c>
      <c r="T52" s="2">
        <v>28.75</v>
      </c>
    </row>
    <row r="53">
      <c r="A53" s="59">
        <v>51.0</v>
      </c>
      <c r="B53" s="58">
        <v>3.4004602</v>
      </c>
      <c r="C53" s="60">
        <v>5.0E-4</v>
      </c>
      <c r="D53" s="58">
        <v>27.355875</v>
      </c>
      <c r="E53" s="58">
        <v>0.015123</v>
      </c>
      <c r="F53" s="58">
        <v>32.14</v>
      </c>
      <c r="G53" s="2"/>
      <c r="H53" s="2"/>
      <c r="I53" s="2"/>
      <c r="J53" s="2"/>
      <c r="K53" s="2"/>
      <c r="L53" s="2"/>
      <c r="M53" s="2"/>
      <c r="N53" s="2"/>
      <c r="O53" s="2">
        <v>51.0</v>
      </c>
      <c r="P53" s="2">
        <v>3.4009204</v>
      </c>
      <c r="Q53" s="55">
        <v>5.0E-4</v>
      </c>
      <c r="R53" s="2">
        <v>27.384552</v>
      </c>
      <c r="S53" s="2">
        <v>0.015123</v>
      </c>
      <c r="T53" s="2">
        <v>28.77</v>
      </c>
    </row>
    <row r="54">
      <c r="A54" s="59">
        <v>52.0</v>
      </c>
      <c r="B54" s="58">
        <v>3.4004307</v>
      </c>
      <c r="C54" s="60">
        <v>5.0E-4</v>
      </c>
      <c r="D54" s="58">
        <v>27.3351917</v>
      </c>
      <c r="E54" s="58">
        <v>0.015123</v>
      </c>
      <c r="F54" s="58">
        <v>32.14</v>
      </c>
      <c r="G54" s="2"/>
      <c r="H54" s="2"/>
      <c r="I54" s="2"/>
      <c r="J54" s="2"/>
      <c r="K54" s="2"/>
      <c r="L54" s="2"/>
      <c r="M54" s="2"/>
      <c r="N54" s="2"/>
      <c r="O54" s="2">
        <v>52.0</v>
      </c>
      <c r="P54" s="2">
        <v>3.4008074</v>
      </c>
      <c r="Q54" s="55">
        <v>5.0E-4</v>
      </c>
      <c r="R54" s="2">
        <v>27.3668079</v>
      </c>
      <c r="S54" s="2">
        <v>0.015123</v>
      </c>
      <c r="T54" s="2">
        <v>28.76</v>
      </c>
    </row>
    <row r="55">
      <c r="A55" s="59">
        <v>53.0</v>
      </c>
      <c r="B55" s="58">
        <v>3.4013629</v>
      </c>
      <c r="C55" s="60">
        <v>5.0E-4</v>
      </c>
      <c r="D55" s="58">
        <v>27.3137131</v>
      </c>
      <c r="E55" s="58">
        <v>0.015123</v>
      </c>
      <c r="F55" s="58">
        <v>32.15</v>
      </c>
      <c r="G55" s="2"/>
      <c r="H55" s="2"/>
      <c r="I55" s="2"/>
      <c r="J55" s="2"/>
      <c r="K55" s="2"/>
      <c r="L55" s="2"/>
      <c r="M55" s="2"/>
      <c r="N55" s="2"/>
      <c r="O55" s="2">
        <v>53.0</v>
      </c>
      <c r="P55" s="2">
        <v>3.4008656</v>
      </c>
      <c r="Q55" s="55">
        <v>5.0E-4</v>
      </c>
      <c r="R55" s="2">
        <v>27.3462315</v>
      </c>
      <c r="S55" s="2">
        <v>0.015123</v>
      </c>
      <c r="T55" s="2">
        <v>28.76</v>
      </c>
    </row>
    <row r="56">
      <c r="A56" s="59">
        <v>54.0</v>
      </c>
      <c r="B56" s="58">
        <v>3.3993897</v>
      </c>
      <c r="C56" s="60">
        <v>5.0E-4</v>
      </c>
      <c r="D56" s="58">
        <v>27.3041229</v>
      </c>
      <c r="E56" s="58">
        <v>0.015123</v>
      </c>
      <c r="F56" s="58">
        <v>32.15</v>
      </c>
      <c r="G56" s="2"/>
      <c r="H56" s="2"/>
      <c r="I56" s="2"/>
      <c r="J56" s="2"/>
      <c r="K56" s="2"/>
      <c r="L56" s="2"/>
      <c r="M56" s="2"/>
      <c r="N56" s="2"/>
      <c r="O56" s="2">
        <v>54.0</v>
      </c>
      <c r="P56" s="2">
        <v>3.400908</v>
      </c>
      <c r="Q56" s="55">
        <v>5.0E-4</v>
      </c>
      <c r="R56" s="2">
        <v>27.3285866</v>
      </c>
      <c r="S56" s="2">
        <v>0.015123</v>
      </c>
      <c r="T56" s="2">
        <v>28.77</v>
      </c>
    </row>
    <row r="57">
      <c r="A57" s="59">
        <v>55.0</v>
      </c>
      <c r="B57" s="58">
        <v>3.4003263</v>
      </c>
      <c r="C57" s="60">
        <v>5.0E-4</v>
      </c>
      <c r="D57" s="58">
        <v>27.2831154</v>
      </c>
      <c r="E57" s="58">
        <v>0.015123</v>
      </c>
      <c r="F57" s="58">
        <v>32.13</v>
      </c>
      <c r="G57" s="2"/>
      <c r="H57" s="2"/>
      <c r="I57" s="2"/>
      <c r="J57" s="2"/>
      <c r="K57" s="2"/>
      <c r="L57" s="2"/>
      <c r="M57" s="2"/>
      <c r="N57" s="2"/>
      <c r="O57" s="2">
        <v>55.0</v>
      </c>
      <c r="P57" s="2">
        <v>3.4009619</v>
      </c>
      <c r="Q57" s="55">
        <v>5.0E-4</v>
      </c>
      <c r="R57" s="2">
        <v>27.3086891</v>
      </c>
      <c r="S57" s="2">
        <v>0.015123</v>
      </c>
      <c r="T57" s="2">
        <v>28.82</v>
      </c>
    </row>
    <row r="58">
      <c r="A58" s="59">
        <v>56.0</v>
      </c>
      <c r="B58" s="58">
        <v>3.4001837</v>
      </c>
      <c r="C58" s="60">
        <v>5.0E-4</v>
      </c>
      <c r="D58" s="58">
        <v>27.2632618</v>
      </c>
      <c r="E58" s="58">
        <v>0.015123</v>
      </c>
      <c r="F58" s="58">
        <v>32.17</v>
      </c>
      <c r="G58" s="2"/>
      <c r="H58" s="2"/>
      <c r="I58" s="2"/>
      <c r="J58" s="2"/>
      <c r="K58" s="2"/>
      <c r="L58" s="2"/>
      <c r="M58" s="2"/>
      <c r="N58" s="2"/>
      <c r="O58" s="2">
        <v>56.0</v>
      </c>
      <c r="P58" s="2">
        <v>3.4010215</v>
      </c>
      <c r="Q58" s="55">
        <v>5.0E-4</v>
      </c>
      <c r="R58" s="2">
        <v>27.293314</v>
      </c>
      <c r="S58" s="2">
        <v>0.015123</v>
      </c>
      <c r="T58" s="2">
        <v>28.76</v>
      </c>
    </row>
    <row r="59">
      <c r="A59" s="59">
        <v>57.0</v>
      </c>
      <c r="B59" s="58">
        <v>3.4002512</v>
      </c>
      <c r="C59" s="60">
        <v>5.0E-4</v>
      </c>
      <c r="D59" s="58">
        <v>27.2430134</v>
      </c>
      <c r="E59" s="58">
        <v>0.015123</v>
      </c>
      <c r="F59" s="58">
        <v>32.17</v>
      </c>
      <c r="G59" s="2"/>
      <c r="H59" s="2"/>
      <c r="I59" s="2"/>
      <c r="J59" s="2"/>
      <c r="K59" s="2"/>
      <c r="L59" s="2"/>
      <c r="M59" s="2"/>
      <c r="N59" s="2"/>
      <c r="O59" s="2">
        <v>57.0</v>
      </c>
      <c r="P59" s="2">
        <v>3.4011903</v>
      </c>
      <c r="Q59" s="55">
        <v>5.0E-4</v>
      </c>
      <c r="R59" s="2">
        <v>27.2744923</v>
      </c>
      <c r="S59" s="2">
        <v>0.015123</v>
      </c>
      <c r="T59" s="2">
        <v>28.79</v>
      </c>
    </row>
    <row r="60">
      <c r="A60" s="59">
        <v>58.0</v>
      </c>
      <c r="B60" s="58">
        <v>3.4002125</v>
      </c>
      <c r="C60" s="60">
        <v>5.0E-4</v>
      </c>
      <c r="D60" s="58">
        <v>27.2287045</v>
      </c>
      <c r="E60" s="58">
        <v>0.015123</v>
      </c>
      <c r="F60" s="58">
        <v>32.16</v>
      </c>
      <c r="G60" s="2"/>
      <c r="H60" s="2"/>
      <c r="I60" s="2"/>
      <c r="J60" s="2"/>
      <c r="K60" s="2"/>
      <c r="L60" s="2"/>
      <c r="M60" s="2"/>
      <c r="N60" s="2"/>
      <c r="O60" s="2">
        <v>58.0</v>
      </c>
      <c r="P60" s="2">
        <v>3.4012408</v>
      </c>
      <c r="Q60" s="55">
        <v>5.0E-4</v>
      </c>
      <c r="R60" s="2">
        <v>27.2548752</v>
      </c>
      <c r="S60" s="2">
        <v>0.015123</v>
      </c>
      <c r="T60" s="2">
        <v>28.79</v>
      </c>
    </row>
    <row r="61">
      <c r="A61" s="59">
        <v>59.0</v>
      </c>
      <c r="B61" s="58">
        <v>3.4002771</v>
      </c>
      <c r="C61" s="60">
        <v>5.0E-4</v>
      </c>
      <c r="D61" s="58">
        <v>27.2073193</v>
      </c>
      <c r="E61" s="58">
        <v>0.015123</v>
      </c>
      <c r="F61" s="58">
        <v>32.18</v>
      </c>
      <c r="G61" s="2"/>
      <c r="H61" s="2"/>
      <c r="I61" s="2"/>
      <c r="J61" s="2"/>
      <c r="K61" s="2"/>
      <c r="L61" s="2"/>
      <c r="M61" s="2"/>
      <c r="N61" s="2"/>
      <c r="O61" s="2">
        <v>59.0</v>
      </c>
      <c r="P61" s="2">
        <v>3.4011896</v>
      </c>
      <c r="Q61" s="55">
        <v>5.0E-4</v>
      </c>
      <c r="R61" s="2">
        <v>27.2362785</v>
      </c>
      <c r="S61" s="2">
        <v>0.015123</v>
      </c>
      <c r="T61" s="2">
        <v>28.81</v>
      </c>
    </row>
    <row r="62">
      <c r="A62" s="59">
        <v>60.0</v>
      </c>
      <c r="B62" s="58">
        <v>3.4000456</v>
      </c>
      <c r="C62" s="60">
        <v>5.0E-4</v>
      </c>
      <c r="D62" s="58">
        <v>27.1837387</v>
      </c>
      <c r="E62" s="58">
        <v>0.015123</v>
      </c>
      <c r="F62" s="58">
        <v>32.17</v>
      </c>
      <c r="G62" s="2"/>
      <c r="H62" s="2"/>
      <c r="I62" s="2"/>
      <c r="J62" s="2"/>
      <c r="K62" s="2"/>
      <c r="L62" s="2"/>
      <c r="M62" s="2"/>
      <c r="N62" s="2"/>
      <c r="O62" s="2">
        <v>60.0</v>
      </c>
      <c r="P62" s="2">
        <v>3.401109</v>
      </c>
      <c r="Q62" s="55">
        <v>5.0E-4</v>
      </c>
      <c r="R62" s="2">
        <v>27.2189255</v>
      </c>
      <c r="S62" s="2">
        <v>0.015123</v>
      </c>
      <c r="T62" s="2">
        <v>28.82</v>
      </c>
    </row>
    <row r="63">
      <c r="A63" s="59">
        <v>61.0</v>
      </c>
      <c r="B63" s="58">
        <v>3.4001956</v>
      </c>
      <c r="C63" s="60">
        <v>5.0E-4</v>
      </c>
      <c r="D63" s="58">
        <v>27.163065</v>
      </c>
      <c r="E63" s="58">
        <v>0.015123</v>
      </c>
      <c r="F63" s="58">
        <v>32.17</v>
      </c>
      <c r="G63" s="2"/>
      <c r="H63" s="2"/>
      <c r="I63" s="2"/>
      <c r="J63" s="2"/>
      <c r="K63" s="2"/>
      <c r="L63" s="2"/>
      <c r="M63" s="2"/>
      <c r="N63" s="2"/>
      <c r="O63" s="2">
        <v>61.0</v>
      </c>
      <c r="P63" s="2">
        <v>3.4010396</v>
      </c>
      <c r="Q63" s="55">
        <v>5.0E-4</v>
      </c>
      <c r="R63" s="2">
        <v>27.2007999</v>
      </c>
      <c r="S63" s="2">
        <v>0.015123</v>
      </c>
      <c r="T63" s="2">
        <v>28.83</v>
      </c>
    </row>
    <row r="64">
      <c r="A64" s="59">
        <v>62.0</v>
      </c>
      <c r="B64" s="58">
        <v>3.4001937</v>
      </c>
      <c r="C64" s="60">
        <v>5.0E-4</v>
      </c>
      <c r="D64" s="58">
        <v>27.1429901</v>
      </c>
      <c r="E64" s="58">
        <v>0.015123</v>
      </c>
      <c r="F64" s="58">
        <v>32.18</v>
      </c>
      <c r="G64" s="2"/>
      <c r="H64" s="2"/>
      <c r="I64" s="2"/>
      <c r="J64" s="2"/>
      <c r="K64" s="2"/>
      <c r="L64" s="2"/>
      <c r="M64" s="2"/>
      <c r="N64" s="2"/>
      <c r="O64" s="2">
        <v>62.0</v>
      </c>
      <c r="P64" s="2">
        <v>3.4008207</v>
      </c>
      <c r="Q64" s="55">
        <v>5.0E-4</v>
      </c>
      <c r="R64" s="2">
        <v>27.1846294</v>
      </c>
      <c r="S64" s="2">
        <v>0.015123</v>
      </c>
      <c r="T64" s="2">
        <v>28.83</v>
      </c>
    </row>
    <row r="65">
      <c r="A65" s="59">
        <v>63.0</v>
      </c>
      <c r="B65" s="58">
        <v>3.4002957</v>
      </c>
      <c r="C65" s="60">
        <v>5.0E-4</v>
      </c>
      <c r="D65" s="58">
        <v>27.1234398</v>
      </c>
      <c r="E65" s="58">
        <v>0.015123</v>
      </c>
      <c r="F65" s="58">
        <v>32.18</v>
      </c>
      <c r="G65" s="2"/>
      <c r="H65" s="2"/>
      <c r="I65" s="2"/>
      <c r="J65" s="2"/>
      <c r="K65" s="2"/>
      <c r="L65" s="2"/>
      <c r="M65" s="2"/>
      <c r="N65" s="2"/>
      <c r="O65" s="2">
        <v>63.0</v>
      </c>
      <c r="P65" s="2">
        <v>3.4009709</v>
      </c>
      <c r="Q65" s="55">
        <v>5.0E-4</v>
      </c>
      <c r="R65" s="2">
        <v>27.1630154</v>
      </c>
      <c r="S65" s="2">
        <v>0.015123</v>
      </c>
      <c r="T65" s="2">
        <v>28.85</v>
      </c>
    </row>
    <row r="66">
      <c r="A66" s="59">
        <v>64.0</v>
      </c>
      <c r="B66" s="58">
        <v>3.4001479</v>
      </c>
      <c r="C66" s="60">
        <v>5.0E-4</v>
      </c>
      <c r="D66" s="58">
        <v>26.8173103</v>
      </c>
      <c r="E66" s="58">
        <v>0.015123</v>
      </c>
      <c r="F66" s="58">
        <v>32.2</v>
      </c>
      <c r="G66" s="2"/>
      <c r="H66" s="2"/>
      <c r="I66" s="2"/>
      <c r="J66" s="2"/>
      <c r="K66" s="2"/>
      <c r="L66" s="2"/>
      <c r="M66" s="2"/>
      <c r="N66" s="2"/>
      <c r="O66" s="2">
        <v>64.0</v>
      </c>
      <c r="P66" s="2">
        <v>3.4009776</v>
      </c>
      <c r="Q66" s="55">
        <v>5.0E-4</v>
      </c>
      <c r="R66" s="2">
        <v>27.1459751</v>
      </c>
      <c r="S66" s="2">
        <v>0.015123</v>
      </c>
      <c r="T66" s="2">
        <v>28.86</v>
      </c>
    </row>
    <row r="67">
      <c r="A67" s="59">
        <v>65.0</v>
      </c>
      <c r="B67" s="58">
        <v>3.4002085</v>
      </c>
      <c r="C67" s="60">
        <v>5.0E-4</v>
      </c>
      <c r="D67" s="58">
        <v>27.0897274</v>
      </c>
      <c r="E67" s="58">
        <v>0.015123</v>
      </c>
      <c r="F67" s="58">
        <v>32.17</v>
      </c>
      <c r="G67" s="2"/>
      <c r="H67" s="2"/>
      <c r="I67" s="2"/>
      <c r="J67" s="2"/>
      <c r="K67" s="2"/>
      <c r="L67" s="2"/>
      <c r="M67" s="2"/>
      <c r="N67" s="2"/>
      <c r="O67" s="2">
        <v>65.0</v>
      </c>
      <c r="P67" s="2">
        <v>3.4010787</v>
      </c>
      <c r="Q67" s="55">
        <v>5.0E-4</v>
      </c>
      <c r="R67" s="2">
        <v>27.126173</v>
      </c>
      <c r="S67" s="2">
        <v>0.015123</v>
      </c>
      <c r="T67" s="2">
        <v>28.81</v>
      </c>
    </row>
    <row r="68">
      <c r="A68" s="59">
        <v>66.0</v>
      </c>
      <c r="B68" s="58">
        <v>3.4002209</v>
      </c>
      <c r="C68" s="60">
        <v>5.0E-4</v>
      </c>
      <c r="D68" s="58">
        <v>27.0689011</v>
      </c>
      <c r="E68" s="58">
        <v>0.015123</v>
      </c>
      <c r="F68" s="58">
        <v>32.2</v>
      </c>
      <c r="G68" s="2"/>
      <c r="H68" s="2"/>
      <c r="I68" s="2"/>
      <c r="J68" s="2"/>
      <c r="K68" s="2"/>
      <c r="L68" s="2"/>
      <c r="M68" s="2"/>
      <c r="N68" s="2"/>
      <c r="O68" s="2">
        <v>66.0</v>
      </c>
      <c r="P68" s="2">
        <v>3.4010081</v>
      </c>
      <c r="Q68" s="55">
        <v>5.0E-4</v>
      </c>
      <c r="R68" s="2">
        <v>27.1095009</v>
      </c>
      <c r="S68" s="2">
        <v>0.015123</v>
      </c>
      <c r="T68" s="2">
        <v>28.85</v>
      </c>
    </row>
    <row r="69">
      <c r="A69" s="59">
        <v>67.0</v>
      </c>
      <c r="B69" s="58">
        <v>3.4002275</v>
      </c>
      <c r="C69" s="60">
        <v>5.0E-4</v>
      </c>
      <c r="D69" s="58">
        <v>27.0542603</v>
      </c>
      <c r="E69" s="58">
        <v>0.015123</v>
      </c>
      <c r="F69" s="58">
        <v>32.18</v>
      </c>
      <c r="G69" s="2"/>
      <c r="H69" s="2"/>
      <c r="I69" s="2"/>
      <c r="J69" s="2"/>
      <c r="K69" s="2"/>
      <c r="L69" s="2"/>
      <c r="M69" s="2"/>
      <c r="N69" s="2"/>
      <c r="O69" s="2">
        <v>67.0</v>
      </c>
      <c r="P69" s="2">
        <v>3.4010625</v>
      </c>
      <c r="Q69" s="55">
        <v>5.0E-4</v>
      </c>
      <c r="R69" s="2">
        <v>27.0916691</v>
      </c>
      <c r="S69" s="2">
        <v>0.015123</v>
      </c>
      <c r="T69" s="2">
        <v>28.85</v>
      </c>
    </row>
    <row r="70">
      <c r="A70" s="59">
        <v>68.0</v>
      </c>
      <c r="B70" s="58">
        <v>3.4003367</v>
      </c>
      <c r="C70" s="60">
        <v>5.0E-4</v>
      </c>
      <c r="D70" s="58">
        <v>27.0304317</v>
      </c>
      <c r="E70" s="58">
        <v>0.015123</v>
      </c>
      <c r="F70" s="58">
        <v>32.2</v>
      </c>
      <c r="G70" s="2"/>
      <c r="H70" s="2"/>
      <c r="I70" s="2"/>
      <c r="J70" s="2"/>
      <c r="K70" s="2"/>
      <c r="L70" s="2"/>
      <c r="M70" s="2"/>
      <c r="N70" s="2"/>
      <c r="O70" s="2">
        <v>68.0</v>
      </c>
      <c r="P70" s="2">
        <v>3.4010892</v>
      </c>
      <c r="Q70" s="55">
        <v>5.0E-4</v>
      </c>
      <c r="R70" s="2">
        <v>27.0717735</v>
      </c>
      <c r="S70" s="2">
        <v>0.015123</v>
      </c>
      <c r="T70" s="2">
        <v>28.87</v>
      </c>
    </row>
    <row r="71">
      <c r="A71" s="59">
        <v>69.0</v>
      </c>
      <c r="B71" s="58">
        <v>3.400291</v>
      </c>
      <c r="C71" s="60">
        <v>5.0E-4</v>
      </c>
      <c r="D71" s="58">
        <v>27.0139008</v>
      </c>
      <c r="E71" s="58">
        <v>0.015123</v>
      </c>
      <c r="F71" s="58">
        <v>32.18</v>
      </c>
      <c r="G71" s="2"/>
      <c r="H71" s="2"/>
      <c r="I71" s="2"/>
      <c r="J71" s="2"/>
      <c r="K71" s="2"/>
      <c r="L71" s="2"/>
      <c r="M71" s="2"/>
      <c r="N71" s="2"/>
      <c r="O71" s="2">
        <v>69.0</v>
      </c>
      <c r="P71" s="2">
        <v>3.4009771</v>
      </c>
      <c r="Q71" s="55">
        <v>5.0E-4</v>
      </c>
      <c r="R71" s="2">
        <v>27.0560246</v>
      </c>
      <c r="S71" s="2">
        <v>0.015123</v>
      </c>
      <c r="T71" s="2">
        <v>28.85</v>
      </c>
    </row>
    <row r="72">
      <c r="A72" s="59">
        <v>70.0</v>
      </c>
      <c r="B72" s="58">
        <v>3.4003444</v>
      </c>
      <c r="C72" s="60">
        <v>5.0E-4</v>
      </c>
      <c r="D72" s="58">
        <v>26.9971714</v>
      </c>
      <c r="E72" s="58">
        <v>0.015123</v>
      </c>
      <c r="F72" s="58">
        <v>32.19</v>
      </c>
      <c r="G72" s="2"/>
      <c r="H72" s="2"/>
      <c r="I72" s="2"/>
      <c r="J72" s="2"/>
      <c r="K72" s="2"/>
      <c r="L72" s="2"/>
      <c r="M72" s="2"/>
      <c r="N72" s="2"/>
      <c r="O72" s="2">
        <v>70.0</v>
      </c>
      <c r="P72" s="2">
        <v>3.4009476</v>
      </c>
      <c r="Q72" s="55">
        <v>5.0E-4</v>
      </c>
      <c r="R72" s="2">
        <v>27.0379448</v>
      </c>
      <c r="S72" s="2">
        <v>0.015123</v>
      </c>
      <c r="T72" s="2">
        <v>28.85</v>
      </c>
    </row>
    <row r="73">
      <c r="A73" s="59">
        <v>71.0</v>
      </c>
      <c r="B73" s="58">
        <v>3.4003797</v>
      </c>
      <c r="C73" s="60">
        <v>5.0E-4</v>
      </c>
      <c r="D73" s="58">
        <v>26.9833622</v>
      </c>
      <c r="E73" s="58">
        <v>0.015123</v>
      </c>
      <c r="F73" s="58">
        <v>32.19</v>
      </c>
      <c r="G73" s="2"/>
      <c r="H73" s="2"/>
      <c r="I73" s="2"/>
      <c r="J73" s="2"/>
      <c r="K73" s="2"/>
      <c r="L73" s="2"/>
      <c r="M73" s="2"/>
      <c r="N73" s="2"/>
      <c r="O73" s="2">
        <v>71.0</v>
      </c>
      <c r="P73" s="2">
        <v>3.4008961</v>
      </c>
      <c r="Q73" s="55">
        <v>5.0E-4</v>
      </c>
      <c r="R73" s="2">
        <v>27.02314</v>
      </c>
      <c r="S73" s="2">
        <v>0.015123</v>
      </c>
      <c r="T73" s="2">
        <v>28.88</v>
      </c>
    </row>
    <row r="74">
      <c r="A74" s="59">
        <v>72.0</v>
      </c>
      <c r="B74" s="58">
        <v>3.4002557</v>
      </c>
      <c r="C74" s="60">
        <v>5.0E-4</v>
      </c>
      <c r="D74" s="58">
        <v>26.96455</v>
      </c>
      <c r="E74" s="58">
        <v>0.015123</v>
      </c>
      <c r="F74" s="58">
        <v>32.17</v>
      </c>
      <c r="G74" s="2"/>
      <c r="H74" s="2"/>
      <c r="I74" s="2"/>
      <c r="J74" s="2"/>
      <c r="K74" s="2"/>
      <c r="L74" s="2"/>
      <c r="M74" s="2"/>
      <c r="N74" s="2"/>
      <c r="O74" s="2">
        <v>72.0</v>
      </c>
      <c r="P74" s="2">
        <v>3.4008923</v>
      </c>
      <c r="Q74" s="55">
        <v>5.0E-4</v>
      </c>
      <c r="R74" s="2">
        <v>27.0052013</v>
      </c>
      <c r="S74" s="2">
        <v>0.015123</v>
      </c>
      <c r="T74" s="2">
        <v>28.86</v>
      </c>
    </row>
    <row r="75">
      <c r="A75" s="59">
        <v>73.0</v>
      </c>
      <c r="B75" s="58">
        <v>3.4001708</v>
      </c>
      <c r="C75" s="60">
        <v>5.0E-4</v>
      </c>
      <c r="D75" s="58">
        <v>26.9450111</v>
      </c>
      <c r="E75" s="58">
        <v>0.015123</v>
      </c>
      <c r="F75" s="58">
        <v>32.2</v>
      </c>
      <c r="G75" s="2"/>
      <c r="H75" s="2"/>
      <c r="I75" s="2"/>
      <c r="J75" s="2"/>
      <c r="K75" s="2"/>
      <c r="L75" s="2"/>
      <c r="M75" s="2"/>
      <c r="N75" s="2"/>
      <c r="O75" s="2">
        <v>73.0</v>
      </c>
      <c r="P75" s="2">
        <v>3.4009678</v>
      </c>
      <c r="Q75" s="55">
        <v>5.0E-4</v>
      </c>
      <c r="R75" s="2">
        <v>26.9882393</v>
      </c>
      <c r="S75" s="2">
        <v>0.015123</v>
      </c>
      <c r="T75" s="2">
        <v>28.89</v>
      </c>
    </row>
    <row r="76">
      <c r="A76" s="59">
        <v>74.0</v>
      </c>
      <c r="B76" s="58">
        <v>3.4003615</v>
      </c>
      <c r="C76" s="60">
        <v>5.0E-4</v>
      </c>
      <c r="D76" s="58">
        <v>26.9316692</v>
      </c>
      <c r="E76" s="58">
        <v>0.015123</v>
      </c>
      <c r="F76" s="58">
        <v>32.18</v>
      </c>
      <c r="G76" s="2"/>
      <c r="H76" s="2"/>
      <c r="I76" s="2"/>
      <c r="J76" s="2"/>
      <c r="K76" s="2"/>
      <c r="L76" s="2"/>
      <c r="M76" s="2"/>
      <c r="N76" s="2"/>
      <c r="O76" s="2">
        <v>74.0</v>
      </c>
      <c r="P76" s="2">
        <v>3.4009571</v>
      </c>
      <c r="Q76" s="55">
        <v>5.0E-4</v>
      </c>
      <c r="R76" s="2">
        <v>26.9732933</v>
      </c>
      <c r="S76" s="2">
        <v>0.015123</v>
      </c>
      <c r="T76" s="2">
        <v>28.88</v>
      </c>
    </row>
    <row r="77">
      <c r="A77" s="59">
        <v>75.0</v>
      </c>
      <c r="B77" s="58">
        <v>3.4004726</v>
      </c>
      <c r="C77" s="60">
        <v>5.0E-4</v>
      </c>
      <c r="D77" s="58">
        <v>26.910553</v>
      </c>
      <c r="E77" s="58">
        <v>0.015123</v>
      </c>
      <c r="F77" s="58">
        <v>32.19</v>
      </c>
      <c r="G77" s="2"/>
      <c r="H77" s="2"/>
      <c r="I77" s="2"/>
      <c r="J77" s="2"/>
      <c r="K77" s="2"/>
      <c r="L77" s="2"/>
      <c r="M77" s="2"/>
      <c r="N77" s="2"/>
      <c r="O77" s="2">
        <v>75.0</v>
      </c>
      <c r="P77" s="2">
        <v>3.400954</v>
      </c>
      <c r="Q77" s="55">
        <v>5.0E-4</v>
      </c>
      <c r="R77" s="2">
        <v>26.9577808</v>
      </c>
      <c r="S77" s="2">
        <v>0.015123</v>
      </c>
      <c r="T77" s="2">
        <v>28.86</v>
      </c>
    </row>
    <row r="78">
      <c r="A78" s="59">
        <v>76.0</v>
      </c>
      <c r="B78" s="58">
        <v>3.4002872</v>
      </c>
      <c r="C78" s="60">
        <v>5.0E-4</v>
      </c>
      <c r="D78" s="58">
        <v>26.8874836</v>
      </c>
      <c r="E78" s="58">
        <v>0.015123</v>
      </c>
      <c r="F78" s="58">
        <v>32.19</v>
      </c>
      <c r="G78" s="2"/>
      <c r="H78" s="2"/>
      <c r="I78" s="2"/>
      <c r="J78" s="2"/>
      <c r="K78" s="2"/>
      <c r="L78" s="2"/>
      <c r="M78" s="2"/>
      <c r="N78" s="2"/>
      <c r="O78" s="2">
        <v>76.0</v>
      </c>
      <c r="P78" s="2">
        <v>3.4010315</v>
      </c>
      <c r="Q78" s="55">
        <v>5.0E-4</v>
      </c>
      <c r="R78" s="2">
        <v>26.9401474</v>
      </c>
      <c r="S78" s="2">
        <v>0.015123</v>
      </c>
      <c r="T78" s="2">
        <v>28.88</v>
      </c>
    </row>
    <row r="79">
      <c r="A79" s="59">
        <v>77.0</v>
      </c>
      <c r="B79" s="58">
        <v>3.4002476</v>
      </c>
      <c r="C79" s="60">
        <v>5.0E-4</v>
      </c>
      <c r="D79" s="58">
        <v>26.8731117</v>
      </c>
      <c r="E79" s="58">
        <v>0.015123</v>
      </c>
      <c r="F79" s="58">
        <v>32.2</v>
      </c>
      <c r="G79" s="2"/>
      <c r="H79" s="2"/>
      <c r="I79" s="2"/>
      <c r="J79" s="2"/>
      <c r="K79" s="2"/>
      <c r="L79" s="2"/>
      <c r="M79" s="2"/>
      <c r="N79" s="2"/>
      <c r="O79" s="2">
        <v>77.0</v>
      </c>
      <c r="P79" s="2">
        <v>3.4011321</v>
      </c>
      <c r="Q79" s="55">
        <v>5.0E-4</v>
      </c>
      <c r="R79" s="2">
        <v>26.9199409</v>
      </c>
      <c r="S79" s="2">
        <v>0.015123</v>
      </c>
      <c r="T79" s="2">
        <v>28.88</v>
      </c>
    </row>
    <row r="80">
      <c r="A80" s="59">
        <v>78.0</v>
      </c>
      <c r="B80" s="58">
        <v>3.4002643</v>
      </c>
      <c r="C80" s="60">
        <v>5.0E-4</v>
      </c>
      <c r="D80" s="58">
        <v>26.8506622</v>
      </c>
      <c r="E80" s="58">
        <v>0.015123</v>
      </c>
      <c r="F80" s="58">
        <v>32.19</v>
      </c>
      <c r="G80" s="2"/>
      <c r="H80" s="2"/>
      <c r="I80" s="2"/>
      <c r="J80" s="2"/>
      <c r="K80" s="2"/>
      <c r="L80" s="2"/>
      <c r="M80" s="2"/>
      <c r="N80" s="2"/>
      <c r="O80" s="2">
        <v>78.0</v>
      </c>
      <c r="P80" s="2">
        <v>3.4011035</v>
      </c>
      <c r="Q80" s="55">
        <v>5.0E-4</v>
      </c>
      <c r="R80" s="2">
        <v>26.9002724</v>
      </c>
      <c r="S80" s="2">
        <v>0.015123</v>
      </c>
      <c r="T80" s="2">
        <v>28.9</v>
      </c>
    </row>
    <row r="81">
      <c r="A81" s="59">
        <v>79.0</v>
      </c>
      <c r="B81" s="58">
        <v>3.4001081</v>
      </c>
      <c r="C81" s="60">
        <v>5.0E-4</v>
      </c>
      <c r="D81" s="58">
        <v>26.8354816</v>
      </c>
      <c r="E81" s="58">
        <v>0.015123</v>
      </c>
      <c r="F81" s="58">
        <v>32.19</v>
      </c>
      <c r="G81" s="2"/>
      <c r="H81" s="2"/>
      <c r="I81" s="2"/>
      <c r="J81" s="2"/>
      <c r="K81" s="2"/>
      <c r="L81" s="2"/>
      <c r="M81" s="2"/>
      <c r="N81" s="2"/>
      <c r="O81" s="2">
        <v>79.0</v>
      </c>
      <c r="P81" s="2">
        <v>3.4012592</v>
      </c>
      <c r="Q81" s="55">
        <v>5.0E-4</v>
      </c>
      <c r="R81" s="2">
        <v>26.8795929</v>
      </c>
      <c r="S81" s="2">
        <v>0.015123</v>
      </c>
      <c r="T81" s="2">
        <v>28.91</v>
      </c>
    </row>
    <row r="82">
      <c r="A82" s="59">
        <v>80.0</v>
      </c>
      <c r="B82" s="58">
        <v>3.4003313</v>
      </c>
      <c r="C82" s="60">
        <v>5.0E-4</v>
      </c>
      <c r="D82" s="58">
        <v>26.8126144</v>
      </c>
      <c r="E82" s="58">
        <v>0.015123</v>
      </c>
      <c r="F82" s="58">
        <v>32.19</v>
      </c>
      <c r="G82" s="2"/>
      <c r="H82" s="2"/>
      <c r="I82" s="2"/>
      <c r="J82" s="2"/>
      <c r="K82" s="2"/>
      <c r="L82" s="2"/>
      <c r="M82" s="2"/>
      <c r="N82" s="2"/>
      <c r="O82" s="2">
        <v>80.0</v>
      </c>
      <c r="P82" s="2">
        <v>3.4012439</v>
      </c>
      <c r="Q82" s="55">
        <v>5.0E-4</v>
      </c>
      <c r="R82" s="2">
        <v>26.8657608</v>
      </c>
      <c r="S82" s="2">
        <v>0.015123</v>
      </c>
      <c r="T82" s="2">
        <v>28.91</v>
      </c>
    </row>
    <row r="83">
      <c r="A83" s="59">
        <v>81.0</v>
      </c>
      <c r="B83" s="58">
        <v>3.4000859</v>
      </c>
      <c r="C83" s="60">
        <v>5.0E-4</v>
      </c>
      <c r="D83" s="58">
        <v>26.7978649</v>
      </c>
      <c r="E83" s="58">
        <v>0.015123</v>
      </c>
      <c r="F83" s="58">
        <v>32.2</v>
      </c>
      <c r="G83" s="2"/>
      <c r="H83" s="2"/>
      <c r="I83" s="2"/>
      <c r="J83" s="2"/>
      <c r="K83" s="2"/>
      <c r="L83" s="2"/>
      <c r="M83" s="2"/>
      <c r="N83" s="2"/>
      <c r="O83" s="2">
        <v>81.0</v>
      </c>
      <c r="P83" s="2">
        <v>3.4012012</v>
      </c>
      <c r="Q83" s="55">
        <v>5.0E-4</v>
      </c>
      <c r="R83" s="2">
        <v>26.8488979</v>
      </c>
      <c r="S83" s="2">
        <v>0.015123</v>
      </c>
      <c r="T83" s="2">
        <v>28.9</v>
      </c>
    </row>
    <row r="84">
      <c r="A84" s="59">
        <v>82.0</v>
      </c>
      <c r="B84" s="58">
        <v>3.4002075</v>
      </c>
      <c r="C84" s="60">
        <v>5.0E-4</v>
      </c>
      <c r="D84" s="58">
        <v>26.7772446</v>
      </c>
      <c r="E84" s="58">
        <v>0.015123</v>
      </c>
      <c r="F84" s="58">
        <v>32.19</v>
      </c>
      <c r="G84" s="2"/>
      <c r="H84" s="2"/>
      <c r="I84" s="2"/>
      <c r="J84" s="2"/>
      <c r="K84" s="2"/>
      <c r="L84" s="2"/>
      <c r="M84" s="2"/>
      <c r="N84" s="2"/>
      <c r="O84" s="2">
        <v>82.0</v>
      </c>
      <c r="P84" s="2">
        <v>3.4011078</v>
      </c>
      <c r="Q84" s="55">
        <v>5.0E-4</v>
      </c>
      <c r="R84" s="2">
        <v>26.8355789</v>
      </c>
      <c r="S84" s="2">
        <v>0.015123</v>
      </c>
      <c r="T84" s="2">
        <v>28.91</v>
      </c>
    </row>
    <row r="85">
      <c r="A85" s="59">
        <v>83.0</v>
      </c>
      <c r="B85" s="58">
        <v>3.4003029</v>
      </c>
      <c r="C85" s="60">
        <v>5.0E-4</v>
      </c>
      <c r="D85" s="58">
        <v>26.764595</v>
      </c>
      <c r="E85" s="58">
        <v>0.015123</v>
      </c>
      <c r="F85" s="58">
        <v>32.2</v>
      </c>
      <c r="G85" s="2"/>
      <c r="H85" s="2"/>
      <c r="I85" s="2"/>
      <c r="J85" s="2"/>
      <c r="K85" s="2"/>
      <c r="L85" s="2"/>
      <c r="M85" s="2"/>
      <c r="N85" s="2"/>
      <c r="O85" s="2">
        <v>83.0</v>
      </c>
      <c r="P85" s="2">
        <v>3.401082</v>
      </c>
      <c r="Q85" s="55">
        <v>5.0E-4</v>
      </c>
      <c r="R85" s="2">
        <v>26.8221054</v>
      </c>
      <c r="S85" s="2">
        <v>0.015123</v>
      </c>
      <c r="T85" s="2">
        <v>28.91</v>
      </c>
    </row>
    <row r="86">
      <c r="A86" s="59">
        <v>84.0</v>
      </c>
      <c r="B86" s="58">
        <v>3.4004028</v>
      </c>
      <c r="C86" s="60">
        <v>5.0E-4</v>
      </c>
      <c r="D86" s="58">
        <v>26.7389984</v>
      </c>
      <c r="E86" s="58">
        <v>0.015123</v>
      </c>
      <c r="F86" s="58">
        <v>32.21</v>
      </c>
      <c r="G86" s="2"/>
      <c r="H86" s="2"/>
      <c r="I86" s="2"/>
      <c r="J86" s="2"/>
      <c r="K86" s="2"/>
      <c r="L86" s="2"/>
      <c r="M86" s="2"/>
      <c r="N86" s="2"/>
      <c r="O86" s="2">
        <v>84.0</v>
      </c>
      <c r="P86" s="2">
        <v>3.4012408</v>
      </c>
      <c r="Q86" s="55">
        <v>5.0E-4</v>
      </c>
      <c r="R86" s="2">
        <v>26.8036842</v>
      </c>
      <c r="S86" s="2">
        <v>0.015123</v>
      </c>
      <c r="T86" s="2">
        <v>28.9</v>
      </c>
    </row>
    <row r="87">
      <c r="A87" s="59">
        <v>85.0</v>
      </c>
      <c r="B87" s="58">
        <v>3.4002783</v>
      </c>
      <c r="C87" s="60">
        <v>5.0E-4</v>
      </c>
      <c r="D87" s="58">
        <v>26.7258129</v>
      </c>
      <c r="E87" s="58">
        <v>0.015123</v>
      </c>
      <c r="F87" s="58">
        <v>32.19</v>
      </c>
      <c r="G87" s="2"/>
      <c r="H87" s="2"/>
      <c r="I87" s="2"/>
      <c r="J87" s="2"/>
      <c r="K87" s="2"/>
      <c r="L87" s="2"/>
      <c r="M87" s="2"/>
      <c r="N87" s="2"/>
      <c r="O87" s="2">
        <v>85.0</v>
      </c>
      <c r="P87" s="2">
        <v>3.4012215</v>
      </c>
      <c r="Q87" s="55">
        <v>5.0E-4</v>
      </c>
      <c r="R87" s="2">
        <v>26.7874527</v>
      </c>
      <c r="S87" s="2">
        <v>0.015123</v>
      </c>
      <c r="T87" s="2">
        <v>28.93</v>
      </c>
    </row>
    <row r="88">
      <c r="A88" s="59">
        <v>86.0</v>
      </c>
      <c r="B88" s="58">
        <v>3.4003711</v>
      </c>
      <c r="C88" s="60">
        <v>5.0E-4</v>
      </c>
      <c r="D88" s="58">
        <v>26.7052326</v>
      </c>
      <c r="E88" s="58">
        <v>0.015123</v>
      </c>
      <c r="F88" s="58">
        <v>32.19</v>
      </c>
      <c r="G88" s="2"/>
      <c r="H88" s="2"/>
      <c r="I88" s="2"/>
      <c r="J88" s="2"/>
      <c r="K88" s="2"/>
      <c r="L88" s="2"/>
      <c r="M88" s="2"/>
      <c r="N88" s="2"/>
      <c r="O88" s="2">
        <v>86.0</v>
      </c>
      <c r="P88" s="2">
        <v>3.4011526</v>
      </c>
      <c r="Q88" s="55">
        <v>5.0E-4</v>
      </c>
      <c r="R88" s="2">
        <v>26.772131</v>
      </c>
      <c r="S88" s="2">
        <v>0.015123</v>
      </c>
      <c r="T88" s="2">
        <v>28.9</v>
      </c>
    </row>
    <row r="89">
      <c r="A89" s="59">
        <v>87.0</v>
      </c>
      <c r="B89" s="58">
        <v>3.4003029</v>
      </c>
      <c r="C89" s="60">
        <v>5.0E-4</v>
      </c>
      <c r="D89" s="58">
        <v>26.6843033</v>
      </c>
      <c r="E89" s="58">
        <v>0.015123</v>
      </c>
      <c r="F89" s="58">
        <v>32.19</v>
      </c>
      <c r="G89" s="2"/>
      <c r="H89" s="2"/>
      <c r="I89" s="2"/>
      <c r="J89" s="2"/>
      <c r="K89" s="2"/>
      <c r="L89" s="2"/>
      <c r="M89" s="2"/>
      <c r="N89" s="2"/>
      <c r="O89" s="2">
        <v>87.0</v>
      </c>
      <c r="P89" s="2">
        <v>3.4010208</v>
      </c>
      <c r="Q89" s="55">
        <v>5.0E-4</v>
      </c>
      <c r="R89" s="2">
        <v>26.7580719</v>
      </c>
      <c r="S89" s="2">
        <v>0.015123</v>
      </c>
      <c r="T89" s="2">
        <v>28.91</v>
      </c>
    </row>
    <row r="90">
      <c r="A90" s="59">
        <v>88.0</v>
      </c>
      <c r="B90" s="58">
        <v>3.4003556</v>
      </c>
      <c r="C90" s="60">
        <v>5.0E-4</v>
      </c>
      <c r="D90" s="58">
        <v>26.6568356</v>
      </c>
      <c r="E90" s="58">
        <v>0.015123</v>
      </c>
      <c r="F90" s="58">
        <v>32.21</v>
      </c>
      <c r="G90" s="2"/>
      <c r="H90" s="2"/>
      <c r="I90" s="2"/>
      <c r="J90" s="2"/>
      <c r="K90" s="2"/>
      <c r="L90" s="2"/>
      <c r="M90" s="2"/>
      <c r="N90" s="2"/>
      <c r="O90" s="2">
        <v>88.0</v>
      </c>
      <c r="P90" s="2">
        <v>3.4010065</v>
      </c>
      <c r="Q90" s="55">
        <v>5.0E-4</v>
      </c>
      <c r="R90" s="2">
        <v>26.7378025</v>
      </c>
      <c r="S90" s="2">
        <v>0.015123</v>
      </c>
      <c r="T90" s="2">
        <v>28.91</v>
      </c>
    </row>
    <row r="91">
      <c r="A91" s="59">
        <v>89.0</v>
      </c>
      <c r="B91" s="58">
        <v>3.4004149</v>
      </c>
      <c r="C91" s="60">
        <v>5.0E-4</v>
      </c>
      <c r="D91" s="58">
        <v>26.6442299</v>
      </c>
      <c r="E91" s="58">
        <v>0.015123</v>
      </c>
      <c r="F91" s="58">
        <v>32.18</v>
      </c>
      <c r="G91" s="2"/>
      <c r="H91" s="2"/>
      <c r="I91" s="2"/>
      <c r="J91" s="2"/>
      <c r="K91" s="2"/>
      <c r="L91" s="2"/>
      <c r="M91" s="2"/>
      <c r="N91" s="2"/>
      <c r="O91" s="2">
        <v>89.0</v>
      </c>
      <c r="P91" s="2">
        <v>3.400856</v>
      </c>
      <c r="Q91" s="55">
        <v>5.0E-4</v>
      </c>
      <c r="R91" s="2">
        <v>26.7249756</v>
      </c>
      <c r="S91" s="2">
        <v>0.015123</v>
      </c>
      <c r="T91" s="2">
        <v>28.92</v>
      </c>
    </row>
    <row r="92">
      <c r="A92" s="59">
        <v>90.0</v>
      </c>
      <c r="B92" s="58">
        <v>3.4004083</v>
      </c>
      <c r="C92" s="60">
        <v>5.0E-4</v>
      </c>
      <c r="D92" s="58">
        <v>26.627121</v>
      </c>
      <c r="E92" s="58">
        <v>0.015123</v>
      </c>
      <c r="F92" s="58">
        <v>32.18</v>
      </c>
      <c r="G92" s="2"/>
      <c r="H92" s="2"/>
      <c r="I92" s="2"/>
      <c r="J92" s="2"/>
      <c r="K92" s="2"/>
      <c r="L92" s="2"/>
      <c r="M92" s="2"/>
      <c r="N92" s="2"/>
      <c r="O92" s="2">
        <v>90.0</v>
      </c>
      <c r="P92" s="2">
        <v>3.4009156</v>
      </c>
      <c r="Q92" s="55">
        <v>5.0E-4</v>
      </c>
      <c r="R92" s="2">
        <v>26.7069283</v>
      </c>
      <c r="S92" s="2">
        <v>0.015123</v>
      </c>
      <c r="T92" s="2">
        <v>28.93</v>
      </c>
    </row>
    <row r="93">
      <c r="A93" s="59">
        <v>91.0</v>
      </c>
      <c r="B93" s="58">
        <v>3.4004784</v>
      </c>
      <c r="C93" s="60">
        <v>5.0E-4</v>
      </c>
      <c r="D93" s="58">
        <v>26.6049404</v>
      </c>
      <c r="E93" s="58">
        <v>0.015123</v>
      </c>
      <c r="F93" s="58">
        <v>32.2</v>
      </c>
      <c r="G93" s="2"/>
      <c r="H93" s="2"/>
      <c r="I93" s="2"/>
      <c r="J93" s="2"/>
      <c r="K93" s="2"/>
      <c r="L93" s="2"/>
      <c r="M93" s="2"/>
      <c r="N93" s="2"/>
      <c r="O93" s="2">
        <v>91.0</v>
      </c>
      <c r="P93" s="2">
        <v>3.4009883</v>
      </c>
      <c r="Q93" s="55">
        <v>5.0E-4</v>
      </c>
      <c r="R93" s="2">
        <v>26.6890488</v>
      </c>
      <c r="S93" s="2">
        <v>0.015123</v>
      </c>
      <c r="T93" s="2">
        <v>28.94</v>
      </c>
    </row>
    <row r="94">
      <c r="A94" s="59">
        <v>92.0</v>
      </c>
      <c r="B94" s="58">
        <v>3.4004698</v>
      </c>
      <c r="C94" s="60">
        <v>5.0E-4</v>
      </c>
      <c r="D94" s="58">
        <v>26.590559</v>
      </c>
      <c r="E94" s="58">
        <v>0.015123</v>
      </c>
      <c r="F94" s="58">
        <v>32.2</v>
      </c>
      <c r="G94" s="2"/>
      <c r="H94" s="2"/>
      <c r="I94" s="2"/>
      <c r="J94" s="2"/>
      <c r="K94" s="2"/>
      <c r="L94" s="2"/>
      <c r="M94" s="2"/>
      <c r="N94" s="2"/>
      <c r="O94" s="2">
        <v>92.0</v>
      </c>
      <c r="P94" s="2">
        <v>3.4010396</v>
      </c>
      <c r="Q94" s="55">
        <v>5.0E-4</v>
      </c>
      <c r="R94" s="2">
        <v>26.6757679</v>
      </c>
      <c r="S94" s="2">
        <v>0.015123</v>
      </c>
      <c r="T94" s="2">
        <v>28.95</v>
      </c>
    </row>
    <row r="95">
      <c r="A95" s="59">
        <v>93.0</v>
      </c>
      <c r="B95" s="58">
        <v>3.4001942</v>
      </c>
      <c r="C95" s="60">
        <v>5.0E-4</v>
      </c>
      <c r="D95" s="58">
        <v>26.5814686</v>
      </c>
      <c r="E95" s="58">
        <v>0.015123</v>
      </c>
      <c r="F95" s="58">
        <v>32.21</v>
      </c>
      <c r="G95" s="2"/>
      <c r="H95" s="2"/>
      <c r="I95" s="2"/>
      <c r="J95" s="2"/>
      <c r="K95" s="2"/>
      <c r="L95" s="2"/>
      <c r="M95" s="2"/>
      <c r="N95" s="2"/>
      <c r="O95" s="2">
        <v>93.0</v>
      </c>
      <c r="P95" s="2">
        <v>3.4010296</v>
      </c>
      <c r="Q95" s="55">
        <v>5.0E-4</v>
      </c>
      <c r="R95" s="2">
        <v>26.6596909</v>
      </c>
      <c r="S95" s="2">
        <v>0.015123</v>
      </c>
      <c r="T95" s="2">
        <v>28.95</v>
      </c>
    </row>
    <row r="96">
      <c r="A96" s="59">
        <v>94.0</v>
      </c>
      <c r="B96" s="58">
        <v>3.4004052</v>
      </c>
      <c r="C96" s="60">
        <v>5.0E-4</v>
      </c>
      <c r="D96" s="58">
        <v>26.5592194</v>
      </c>
      <c r="E96" s="58">
        <v>0.015123</v>
      </c>
      <c r="F96" s="58">
        <v>32.2</v>
      </c>
      <c r="G96" s="2"/>
      <c r="H96" s="2"/>
      <c r="I96" s="2"/>
      <c r="J96" s="2"/>
      <c r="K96" s="2"/>
      <c r="L96" s="2"/>
      <c r="M96" s="2"/>
      <c r="N96" s="2"/>
      <c r="O96" s="2">
        <v>94.0</v>
      </c>
      <c r="P96" s="2">
        <v>3.4010196</v>
      </c>
      <c r="Q96" s="55">
        <v>5.0E-4</v>
      </c>
      <c r="R96" s="2">
        <v>26.643158</v>
      </c>
      <c r="S96" s="2">
        <v>0.015123</v>
      </c>
      <c r="T96" s="2">
        <v>28.94</v>
      </c>
    </row>
    <row r="97">
      <c r="A97" s="59">
        <v>95.0</v>
      </c>
      <c r="B97" s="58">
        <v>3.4002733</v>
      </c>
      <c r="C97" s="60">
        <v>5.0E-4</v>
      </c>
      <c r="D97" s="58">
        <v>26.5432606</v>
      </c>
      <c r="E97" s="58">
        <v>0.015123</v>
      </c>
      <c r="F97" s="58">
        <v>32.23</v>
      </c>
      <c r="G97" s="2"/>
      <c r="H97" s="2"/>
      <c r="I97" s="2"/>
      <c r="J97" s="2"/>
      <c r="K97" s="2"/>
      <c r="L97" s="2"/>
      <c r="M97" s="2"/>
      <c r="N97" s="2"/>
      <c r="O97" s="2">
        <v>95.0</v>
      </c>
      <c r="P97" s="2">
        <v>3.4010625</v>
      </c>
      <c r="Q97" s="55">
        <v>5.0E-4</v>
      </c>
      <c r="R97" s="2">
        <v>26.6238689</v>
      </c>
      <c r="S97" s="2">
        <v>0.015123</v>
      </c>
      <c r="T97" s="2">
        <v>28.97</v>
      </c>
    </row>
    <row r="98">
      <c r="A98" s="59">
        <v>96.0</v>
      </c>
      <c r="B98" s="58">
        <v>3.4003308</v>
      </c>
      <c r="C98" s="60">
        <v>5.0E-4</v>
      </c>
      <c r="D98" s="58">
        <v>26.5220413</v>
      </c>
      <c r="E98" s="58">
        <v>0.015123</v>
      </c>
      <c r="F98" s="58">
        <v>32.2</v>
      </c>
      <c r="G98" s="2"/>
      <c r="H98" s="2"/>
      <c r="I98" s="2"/>
      <c r="J98" s="2"/>
      <c r="K98" s="2"/>
      <c r="L98" s="2"/>
      <c r="M98" s="2"/>
      <c r="N98" s="2"/>
      <c r="O98" s="2">
        <v>96.0</v>
      </c>
      <c r="P98" s="2">
        <v>3.4008915</v>
      </c>
      <c r="Q98" s="55">
        <v>5.0E-4</v>
      </c>
      <c r="R98" s="2">
        <v>26.6071434</v>
      </c>
      <c r="S98" s="2">
        <v>0.015123</v>
      </c>
      <c r="T98" s="2">
        <v>28.95</v>
      </c>
    </row>
    <row r="99">
      <c r="A99" s="59">
        <v>97.0</v>
      </c>
      <c r="B99" s="58">
        <v>3.4003868</v>
      </c>
      <c r="C99" s="60">
        <v>5.0E-4</v>
      </c>
      <c r="D99" s="58">
        <v>26.5017986</v>
      </c>
      <c r="E99" s="58">
        <v>0.015123</v>
      </c>
      <c r="F99" s="58">
        <v>32.2</v>
      </c>
      <c r="G99" s="2"/>
      <c r="H99" s="2"/>
      <c r="I99" s="2"/>
      <c r="J99" s="2"/>
      <c r="K99" s="2"/>
      <c r="L99" s="2"/>
      <c r="M99" s="2"/>
      <c r="N99" s="2"/>
      <c r="O99" s="2">
        <v>97.0</v>
      </c>
      <c r="P99" s="2">
        <v>3.4010696</v>
      </c>
      <c r="Q99" s="55">
        <v>5.0E-4</v>
      </c>
      <c r="R99" s="2">
        <v>26.5863934</v>
      </c>
      <c r="S99" s="2">
        <v>0.015123</v>
      </c>
      <c r="T99" s="2">
        <v>28.95</v>
      </c>
    </row>
    <row r="100">
      <c r="A100" s="59">
        <v>98.0</v>
      </c>
      <c r="B100" s="58">
        <v>3.4004335</v>
      </c>
      <c r="C100" s="60">
        <v>5.0E-4</v>
      </c>
      <c r="D100" s="58">
        <v>26.484333</v>
      </c>
      <c r="E100" s="58">
        <v>0.015123</v>
      </c>
      <c r="F100" s="58">
        <v>32.2</v>
      </c>
      <c r="G100" s="2"/>
      <c r="H100" s="2"/>
      <c r="I100" s="2"/>
      <c r="J100" s="2"/>
      <c r="K100" s="2"/>
      <c r="L100" s="2"/>
      <c r="M100" s="2"/>
      <c r="N100" s="2"/>
      <c r="O100" s="2">
        <v>98.0</v>
      </c>
      <c r="P100" s="2">
        <v>3.4010835</v>
      </c>
      <c r="Q100" s="55">
        <v>5.0E-4</v>
      </c>
      <c r="R100" s="2">
        <v>26.569809</v>
      </c>
      <c r="S100" s="2">
        <v>0.015123</v>
      </c>
      <c r="T100" s="2">
        <v>28.94</v>
      </c>
    </row>
    <row r="101">
      <c r="A101" s="59">
        <v>99.0</v>
      </c>
      <c r="B101" s="58">
        <v>3.4004517</v>
      </c>
      <c r="C101" s="60">
        <v>5.0E-4</v>
      </c>
      <c r="D101" s="58">
        <v>26.4707165</v>
      </c>
      <c r="E101" s="58">
        <v>0.015123</v>
      </c>
      <c r="F101" s="58">
        <v>32.2</v>
      </c>
      <c r="G101" s="2"/>
      <c r="H101" s="2"/>
      <c r="I101" s="2"/>
      <c r="J101" s="2"/>
      <c r="K101" s="2"/>
      <c r="L101" s="2"/>
      <c r="M101" s="2"/>
      <c r="N101" s="2"/>
      <c r="O101" s="2">
        <v>99.0</v>
      </c>
      <c r="P101" s="2">
        <v>3.4009538</v>
      </c>
      <c r="Q101" s="55">
        <v>5.0E-4</v>
      </c>
      <c r="R101" s="2">
        <v>26.5534115</v>
      </c>
      <c r="S101" s="2">
        <v>0.015123</v>
      </c>
      <c r="T101" s="2">
        <v>28.94</v>
      </c>
    </row>
    <row r="102">
      <c r="A102" s="59">
        <v>100.0</v>
      </c>
      <c r="B102" s="58">
        <v>3.4003372</v>
      </c>
      <c r="C102" s="60">
        <v>5.0E-4</v>
      </c>
      <c r="D102" s="58">
        <v>26.4473171</v>
      </c>
      <c r="E102" s="58">
        <v>0.015123</v>
      </c>
      <c r="F102" s="58">
        <v>32.21</v>
      </c>
      <c r="G102" s="2"/>
      <c r="H102" s="2"/>
      <c r="I102" s="2"/>
      <c r="J102" s="2"/>
      <c r="K102" s="2"/>
      <c r="L102" s="2"/>
      <c r="M102" s="2"/>
      <c r="N102" s="2"/>
      <c r="O102" s="2">
        <v>100.0</v>
      </c>
      <c r="P102" s="2">
        <v>3.4009497</v>
      </c>
      <c r="Q102" s="55">
        <v>5.0E-4</v>
      </c>
      <c r="R102" s="2">
        <v>26.5358315</v>
      </c>
      <c r="S102" s="2">
        <v>0.015123</v>
      </c>
      <c r="T102" s="2">
        <v>28.92</v>
      </c>
    </row>
    <row r="104">
      <c r="A104" s="2" t="s">
        <v>144</v>
      </c>
      <c r="B104" s="36">
        <f>AVERAGE(B3:B102)</f>
        <v>3.40019934</v>
      </c>
      <c r="C104" s="36"/>
      <c r="D104" s="36"/>
      <c r="E104" s="36"/>
      <c r="F104" s="2"/>
      <c r="G104" s="2"/>
      <c r="H104" s="2"/>
      <c r="I104" s="2"/>
      <c r="J104" s="2"/>
      <c r="K104" s="2"/>
      <c r="L104" s="2"/>
      <c r="M104" s="2"/>
      <c r="N104" s="2"/>
      <c r="O104" s="2" t="s">
        <v>144</v>
      </c>
      <c r="P104" s="45">
        <f>AVERAGE(P3:P102)</f>
        <v>3.401034819</v>
      </c>
    </row>
    <row r="105">
      <c r="A105" s="2" t="s">
        <v>145</v>
      </c>
      <c r="B105" s="36">
        <f>STDEV(B3:B102)</f>
        <v>0.0003724050339</v>
      </c>
      <c r="C105" s="36"/>
      <c r="D105" s="36"/>
      <c r="E105" s="36"/>
      <c r="F105" s="2"/>
      <c r="G105" s="2"/>
      <c r="H105" s="2"/>
      <c r="I105" s="2"/>
      <c r="J105" s="2"/>
      <c r="K105" s="2"/>
      <c r="L105" s="2"/>
      <c r="M105" s="2"/>
      <c r="N105" s="2"/>
      <c r="O105" s="2" t="s">
        <v>145</v>
      </c>
      <c r="P105" s="45">
        <f>STDEV(P3:P102)</f>
        <v>0.0001976267841</v>
      </c>
      <c r="Q105" s="2" t="s">
        <v>157</v>
      </c>
    </row>
    <row r="106">
      <c r="A106" s="2" t="s">
        <v>146</v>
      </c>
      <c r="B106" s="36">
        <f>B105/10</f>
        <v>0.00003724050339</v>
      </c>
      <c r="C106" s="36"/>
      <c r="D106" s="36"/>
      <c r="E106" s="36"/>
      <c r="F106" s="2"/>
      <c r="G106" s="2"/>
      <c r="H106" s="2"/>
      <c r="I106" s="2"/>
      <c r="J106" s="2"/>
      <c r="K106" s="2"/>
      <c r="L106" s="2"/>
      <c r="M106" s="2"/>
      <c r="N106" s="2"/>
      <c r="O106" s="2" t="s">
        <v>146</v>
      </c>
      <c r="P106" s="55">
        <v>5.0E-5</v>
      </c>
    </row>
    <row r="107">
      <c r="B107" s="56"/>
      <c r="C107" s="56"/>
      <c r="D107" s="56"/>
      <c r="E107" s="56"/>
    </row>
    <row r="108">
      <c r="A108" s="2" t="s">
        <v>147</v>
      </c>
      <c r="B108" s="36"/>
      <c r="C108" s="36">
        <f>2825*(1+0.000014*4)</f>
        <v>2825.1582</v>
      </c>
      <c r="D108" s="36"/>
      <c r="E108" s="36"/>
      <c r="F108" s="2"/>
      <c r="G108" s="2"/>
      <c r="H108" s="2"/>
      <c r="I108" s="2"/>
      <c r="J108" s="2"/>
      <c r="K108" s="2"/>
      <c r="L108" s="2"/>
      <c r="M108" s="2"/>
      <c r="N108" s="2"/>
      <c r="O108" s="2" t="s">
        <v>155</v>
      </c>
      <c r="Q108" s="45">
        <f>(2825+81.9/2)/1000*(2*pi()/P104)^2</f>
        <v>9.781516452</v>
      </c>
      <c r="R108" s="2" t="s">
        <v>130</v>
      </c>
    </row>
    <row r="109">
      <c r="A109" s="2" t="s">
        <v>148</v>
      </c>
      <c r="B109" s="56"/>
      <c r="C109" s="36">
        <v>81.9</v>
      </c>
      <c r="D109" s="56"/>
      <c r="E109" s="56"/>
    </row>
    <row r="110">
      <c r="B110" s="36"/>
      <c r="C110" s="36"/>
      <c r="D110" s="36"/>
      <c r="E110" s="36"/>
      <c r="F110" s="2"/>
      <c r="G110" s="2"/>
      <c r="H110" s="2"/>
      <c r="I110" s="2"/>
      <c r="J110" s="2"/>
      <c r="K110" s="2"/>
      <c r="L110" s="2"/>
      <c r="M110" s="2"/>
      <c r="N110" s="2"/>
      <c r="O110" s="2" t="s">
        <v>156</v>
      </c>
    </row>
    <row r="111">
      <c r="A111" s="2" t="s">
        <v>149</v>
      </c>
      <c r="B111" s="36"/>
      <c r="C111" s="36">
        <f>(C108+C109/2)*(2*pi()/B104)^2/1000</f>
        <v>9.786864171</v>
      </c>
      <c r="D111" s="36" t="s">
        <v>130</v>
      </c>
      <c r="E111" s="36"/>
      <c r="F111" s="2"/>
      <c r="G111" s="2"/>
      <c r="H111" s="2"/>
      <c r="I111" s="2"/>
      <c r="J111" s="2"/>
      <c r="K111" s="2"/>
      <c r="L111" s="2"/>
      <c r="M111" s="2"/>
      <c r="N111" s="2"/>
      <c r="O111" s="33" t="s">
        <v>159</v>
      </c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9.787663317</v>
      </c>
      <c r="E113" s="36" t="s">
        <v>130</v>
      </c>
      <c r="F113" s="2"/>
      <c r="G113" s="2"/>
      <c r="H113" s="2"/>
      <c r="I113" s="2"/>
      <c r="J113" s="2"/>
      <c r="K113" s="2"/>
      <c r="L113" s="2"/>
      <c r="M113" s="2"/>
      <c r="N113" s="2"/>
      <c r="O113" s="33" t="s">
        <v>153</v>
      </c>
    </row>
    <row r="114">
      <c r="A114" s="33" t="s">
        <v>151</v>
      </c>
      <c r="B114" s="56"/>
      <c r="C114" s="56"/>
      <c r="D114" s="56"/>
      <c r="E114" s="56"/>
    </row>
    <row r="115">
      <c r="A115" s="2" t="s">
        <v>152</v>
      </c>
      <c r="B115" s="56"/>
      <c r="C115" s="36">
        <v>9.7819</v>
      </c>
      <c r="D115" s="56"/>
      <c r="E115" s="56"/>
    </row>
    <row r="116">
      <c r="A116" s="33" t="s">
        <v>153</v>
      </c>
      <c r="B116" s="56"/>
      <c r="C116" s="56"/>
      <c r="D116" s="56"/>
      <c r="E116" s="56"/>
    </row>
    <row r="117">
      <c r="A117" s="2" t="s">
        <v>154</v>
      </c>
      <c r="C117" s="45">
        <f>(C111-C115)/9.8*1000</f>
        <v>0.5065480735</v>
      </c>
    </row>
  </sheetData>
  <hyperlinks>
    <hyperlink r:id="rId1" ref="O111"/>
    <hyperlink r:id="rId2" ref="O113"/>
    <hyperlink r:id="rId3" ref="A114"/>
    <hyperlink r:id="rId4" ref="A116"/>
  </hyperlink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44286.0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52">
        <v>44258.0</v>
      </c>
      <c r="P1" s="2"/>
      <c r="Q1" s="2"/>
      <c r="R1" s="2"/>
      <c r="S1" s="2"/>
      <c r="T1" s="2"/>
    </row>
    <row r="2">
      <c r="A2" s="58" t="s">
        <v>138</v>
      </c>
      <c r="B2" s="58" t="s">
        <v>139</v>
      </c>
      <c r="C2" s="58" t="s">
        <v>140</v>
      </c>
      <c r="D2" s="58" t="s">
        <v>141</v>
      </c>
      <c r="E2" s="58" t="s">
        <v>142</v>
      </c>
      <c r="F2" s="58" t="s">
        <v>143</v>
      </c>
      <c r="G2" s="2"/>
      <c r="H2" s="2"/>
      <c r="I2" s="2"/>
      <c r="J2" s="2"/>
      <c r="K2" s="2"/>
      <c r="L2" s="2"/>
      <c r="M2" s="2"/>
      <c r="N2" s="2"/>
      <c r="O2" s="2" t="s">
        <v>138</v>
      </c>
      <c r="P2" s="2" t="s">
        <v>139</v>
      </c>
      <c r="Q2" s="2" t="s">
        <v>140</v>
      </c>
      <c r="R2" s="2" t="s">
        <v>141</v>
      </c>
      <c r="S2" s="2" t="s">
        <v>142</v>
      </c>
      <c r="T2" s="2" t="s">
        <v>143</v>
      </c>
    </row>
    <row r="3">
      <c r="A3" s="59">
        <v>1.0</v>
      </c>
      <c r="B3" s="58">
        <v>3.3997145</v>
      </c>
      <c r="C3" s="60">
        <v>5.0E-4</v>
      </c>
      <c r="D3" s="58">
        <v>24.6117496</v>
      </c>
      <c r="E3" s="58">
        <v>0.015123</v>
      </c>
      <c r="F3" s="58">
        <v>20.26</v>
      </c>
      <c r="G3" s="2"/>
      <c r="H3" s="2"/>
      <c r="I3" s="2"/>
      <c r="J3" s="2"/>
      <c r="K3" s="2"/>
      <c r="L3" s="2"/>
      <c r="M3" s="2"/>
      <c r="N3" s="2"/>
      <c r="O3" s="2">
        <v>1.0</v>
      </c>
      <c r="P3" s="2">
        <v>3.3998873</v>
      </c>
      <c r="Q3" s="55">
        <v>5.0E-4</v>
      </c>
      <c r="R3" s="2">
        <v>24.6540165</v>
      </c>
      <c r="S3" s="2">
        <v>0.015123</v>
      </c>
      <c r="T3" s="2">
        <v>20.84</v>
      </c>
    </row>
    <row r="4">
      <c r="A4" s="59">
        <v>2.0</v>
      </c>
      <c r="B4" s="58">
        <v>3.3996983</v>
      </c>
      <c r="C4" s="60">
        <v>5.0E-4</v>
      </c>
      <c r="D4" s="58">
        <v>24.5975361</v>
      </c>
      <c r="E4" s="58">
        <v>0.015123</v>
      </c>
      <c r="F4" s="58">
        <v>20.27</v>
      </c>
      <c r="G4" s="2"/>
      <c r="H4" s="2"/>
      <c r="I4" s="2"/>
      <c r="J4" s="2"/>
      <c r="K4" s="2"/>
      <c r="L4" s="2"/>
      <c r="M4" s="2"/>
      <c r="N4" s="2"/>
      <c r="O4" s="2">
        <v>2.0</v>
      </c>
      <c r="P4" s="2">
        <v>3.3998652</v>
      </c>
      <c r="Q4" s="55">
        <v>5.0E-4</v>
      </c>
      <c r="R4" s="2">
        <v>24.6420956</v>
      </c>
      <c r="S4" s="2">
        <v>0.015123</v>
      </c>
      <c r="T4" s="2">
        <v>20.79</v>
      </c>
    </row>
    <row r="5">
      <c r="A5" s="59">
        <v>3.0</v>
      </c>
      <c r="B5" s="58">
        <v>3.3997674</v>
      </c>
      <c r="C5" s="60">
        <v>5.0E-4</v>
      </c>
      <c r="D5" s="58">
        <v>24.5808144</v>
      </c>
      <c r="E5" s="58">
        <v>0.015123</v>
      </c>
      <c r="F5" s="58">
        <v>20.26</v>
      </c>
      <c r="G5" s="2"/>
      <c r="H5" s="2"/>
      <c r="I5" s="2"/>
      <c r="J5" s="2"/>
      <c r="K5" s="2"/>
      <c r="L5" s="2"/>
      <c r="M5" s="2"/>
      <c r="N5" s="2"/>
      <c r="O5" s="2">
        <v>3.0</v>
      </c>
      <c r="P5" s="2">
        <v>3.399806</v>
      </c>
      <c r="Q5" s="55">
        <v>5.0E-4</v>
      </c>
      <c r="R5" s="2">
        <v>24.6251087</v>
      </c>
      <c r="S5" s="2">
        <v>0.015123</v>
      </c>
      <c r="T5" s="2">
        <v>20.85</v>
      </c>
    </row>
    <row r="6">
      <c r="A6" s="59">
        <v>4.0</v>
      </c>
      <c r="B6" s="58">
        <v>3.3996983</v>
      </c>
      <c r="C6" s="60">
        <v>5.0E-4</v>
      </c>
      <c r="D6" s="58">
        <v>24.5641346</v>
      </c>
      <c r="E6" s="58">
        <v>0.015123</v>
      </c>
      <c r="F6" s="58">
        <v>20.26</v>
      </c>
      <c r="G6" s="2"/>
      <c r="H6" s="2"/>
      <c r="I6" s="2"/>
      <c r="J6" s="2"/>
      <c r="K6" s="2"/>
      <c r="L6" s="2"/>
      <c r="M6" s="2"/>
      <c r="N6" s="2"/>
      <c r="O6" s="2">
        <v>4.0</v>
      </c>
      <c r="P6" s="2">
        <v>3.3997946</v>
      </c>
      <c r="Q6" s="55">
        <v>5.0E-4</v>
      </c>
      <c r="R6" s="2">
        <v>24.6063976</v>
      </c>
      <c r="S6" s="2">
        <v>0.015123</v>
      </c>
      <c r="T6" s="2">
        <v>20.86</v>
      </c>
    </row>
    <row r="7">
      <c r="A7" s="59">
        <v>5.0</v>
      </c>
      <c r="B7" s="58">
        <v>3.3998044</v>
      </c>
      <c r="C7" s="60">
        <v>5.0E-4</v>
      </c>
      <c r="D7" s="58">
        <v>24.5376377</v>
      </c>
      <c r="E7" s="58">
        <v>0.015123</v>
      </c>
      <c r="F7" s="58">
        <v>20.25</v>
      </c>
      <c r="G7" s="2"/>
      <c r="H7" s="2"/>
      <c r="I7" s="2"/>
      <c r="J7" s="2"/>
      <c r="K7" s="2"/>
      <c r="L7" s="2"/>
      <c r="M7" s="2"/>
      <c r="N7" s="2"/>
      <c r="O7" s="2">
        <v>5.0</v>
      </c>
      <c r="P7" s="2">
        <v>3.3997593</v>
      </c>
      <c r="Q7" s="55">
        <v>5.0E-4</v>
      </c>
      <c r="R7" s="2">
        <v>24.5828819</v>
      </c>
      <c r="S7" s="2">
        <v>0.015123</v>
      </c>
      <c r="T7" s="2">
        <v>20.85</v>
      </c>
    </row>
    <row r="8">
      <c r="A8" s="59">
        <v>6.0</v>
      </c>
      <c r="B8" s="58">
        <v>3.3999052</v>
      </c>
      <c r="C8" s="60">
        <v>5.0E-4</v>
      </c>
      <c r="D8" s="58">
        <v>24.5106392</v>
      </c>
      <c r="E8" s="58">
        <v>0.015123</v>
      </c>
      <c r="F8" s="58">
        <v>20.26</v>
      </c>
      <c r="G8" s="2"/>
      <c r="H8" s="2"/>
      <c r="I8" s="2"/>
      <c r="J8" s="2"/>
      <c r="K8" s="2"/>
      <c r="L8" s="2"/>
      <c r="M8" s="2"/>
      <c r="N8" s="2"/>
      <c r="O8" s="2">
        <v>6.0</v>
      </c>
      <c r="P8" s="2">
        <v>3.3997781</v>
      </c>
      <c r="Q8" s="55">
        <v>5.0E-4</v>
      </c>
      <c r="R8" s="2">
        <v>24.5637131</v>
      </c>
      <c r="S8" s="2">
        <v>0.015123</v>
      </c>
      <c r="T8" s="2">
        <v>20.88</v>
      </c>
    </row>
    <row r="9">
      <c r="A9" s="59">
        <v>7.0</v>
      </c>
      <c r="B9" s="58">
        <v>3.3997808</v>
      </c>
      <c r="C9" s="60">
        <v>5.0E-4</v>
      </c>
      <c r="D9" s="58">
        <v>24.5051746</v>
      </c>
      <c r="E9" s="58">
        <v>0.015123</v>
      </c>
      <c r="F9" s="58">
        <v>20.25</v>
      </c>
      <c r="G9" s="2"/>
      <c r="H9" s="2"/>
      <c r="I9" s="2"/>
      <c r="J9" s="2"/>
      <c r="K9" s="2"/>
      <c r="L9" s="2"/>
      <c r="M9" s="2"/>
      <c r="N9" s="2"/>
      <c r="O9" s="2">
        <v>7.0</v>
      </c>
      <c r="P9" s="2">
        <v>3.3998089</v>
      </c>
      <c r="Q9" s="55">
        <v>5.0E-4</v>
      </c>
      <c r="R9" s="2">
        <v>24.5457153</v>
      </c>
      <c r="S9" s="2">
        <v>0.015123</v>
      </c>
      <c r="T9" s="2">
        <v>20.85</v>
      </c>
    </row>
    <row r="10">
      <c r="A10" s="59">
        <v>8.0</v>
      </c>
      <c r="B10" s="58">
        <v>3.3997474</v>
      </c>
      <c r="C10" s="60">
        <v>5.0E-4</v>
      </c>
      <c r="D10" s="58">
        <v>24.4906483</v>
      </c>
      <c r="E10" s="58">
        <v>0.015123</v>
      </c>
      <c r="F10" s="58">
        <v>20.26</v>
      </c>
      <c r="G10" s="2"/>
      <c r="H10" s="2"/>
      <c r="I10" s="2"/>
      <c r="J10" s="2"/>
      <c r="K10" s="2"/>
      <c r="L10" s="2"/>
      <c r="M10" s="2"/>
      <c r="N10" s="2"/>
      <c r="O10" s="2">
        <v>8.0</v>
      </c>
      <c r="P10" s="2">
        <v>3.3998182</v>
      </c>
      <c r="Q10" s="55">
        <v>5.0E-4</v>
      </c>
      <c r="R10" s="2">
        <v>24.5284061</v>
      </c>
      <c r="S10" s="2">
        <v>0.015123</v>
      </c>
      <c r="T10" s="2">
        <v>20.86</v>
      </c>
    </row>
    <row r="11">
      <c r="A11" s="59">
        <v>9.0</v>
      </c>
      <c r="B11" s="58">
        <v>3.3998041</v>
      </c>
      <c r="C11" s="60">
        <v>5.0E-4</v>
      </c>
      <c r="D11" s="58">
        <v>24.4752045</v>
      </c>
      <c r="E11" s="58">
        <v>0.015123</v>
      </c>
      <c r="F11" s="58">
        <v>20.27</v>
      </c>
      <c r="G11" s="2"/>
      <c r="H11" s="2"/>
      <c r="I11" s="2"/>
      <c r="J11" s="2"/>
      <c r="K11" s="2"/>
      <c r="L11" s="2"/>
      <c r="M11" s="2"/>
      <c r="N11" s="2"/>
      <c r="O11" s="2">
        <v>9.0</v>
      </c>
      <c r="P11" s="2">
        <v>3.3998513</v>
      </c>
      <c r="Q11" s="55">
        <v>5.0E-4</v>
      </c>
      <c r="R11" s="2">
        <v>24.5131721</v>
      </c>
      <c r="S11" s="2">
        <v>0.015123</v>
      </c>
      <c r="T11" s="2">
        <v>20.86</v>
      </c>
    </row>
    <row r="12">
      <c r="A12" s="59">
        <v>10.0</v>
      </c>
      <c r="B12" s="58">
        <v>3.3997188</v>
      </c>
      <c r="C12" s="60">
        <v>5.0E-4</v>
      </c>
      <c r="D12" s="58">
        <v>24.4551716</v>
      </c>
      <c r="E12" s="58">
        <v>0.015123</v>
      </c>
      <c r="F12" s="58">
        <v>20.25</v>
      </c>
      <c r="G12" s="2"/>
      <c r="H12" s="2"/>
      <c r="I12" s="2"/>
      <c r="J12" s="2"/>
      <c r="K12" s="2"/>
      <c r="L12" s="2"/>
      <c r="M12" s="2"/>
      <c r="N12" s="2"/>
      <c r="O12" s="2">
        <v>10.0</v>
      </c>
      <c r="P12" s="2">
        <v>3.3998811</v>
      </c>
      <c r="Q12" s="55">
        <v>5.0E-4</v>
      </c>
      <c r="R12" s="2">
        <v>24.4993744</v>
      </c>
      <c r="S12" s="2">
        <v>0.015123</v>
      </c>
      <c r="T12" s="2">
        <v>20.85</v>
      </c>
    </row>
    <row r="13">
      <c r="A13" s="59">
        <v>11.0</v>
      </c>
      <c r="B13" s="58">
        <v>3.3997397</v>
      </c>
      <c r="C13" s="60">
        <v>5.0E-4</v>
      </c>
      <c r="D13" s="58">
        <v>24.4440556</v>
      </c>
      <c r="E13" s="58">
        <v>0.015123</v>
      </c>
      <c r="F13" s="58">
        <v>20.24</v>
      </c>
      <c r="G13" s="2"/>
      <c r="H13" s="2"/>
      <c r="I13" s="2"/>
      <c r="J13" s="2"/>
      <c r="K13" s="2"/>
      <c r="L13" s="2"/>
      <c r="M13" s="2"/>
      <c r="N13" s="2"/>
      <c r="O13" s="2">
        <v>11.0</v>
      </c>
      <c r="P13" s="2">
        <v>3.3998137</v>
      </c>
      <c r="Q13" s="55">
        <v>5.0E-4</v>
      </c>
      <c r="R13" s="2">
        <v>24.4865856</v>
      </c>
      <c r="S13" s="2">
        <v>0.015123</v>
      </c>
      <c r="T13" s="2">
        <v>20.85</v>
      </c>
    </row>
    <row r="14">
      <c r="A14" s="59">
        <v>12.0</v>
      </c>
      <c r="B14" s="58">
        <v>3.3998413</v>
      </c>
      <c r="C14" s="60">
        <v>5.0E-4</v>
      </c>
      <c r="D14" s="58">
        <v>24.4259167</v>
      </c>
      <c r="E14" s="58">
        <v>0.015123</v>
      </c>
      <c r="F14" s="58">
        <v>20.28</v>
      </c>
      <c r="G14" s="2"/>
      <c r="H14" s="2"/>
      <c r="I14" s="2"/>
      <c r="J14" s="2"/>
      <c r="K14" s="2"/>
      <c r="L14" s="2"/>
      <c r="M14" s="2"/>
      <c r="N14" s="2"/>
      <c r="O14" s="2">
        <v>12.0</v>
      </c>
      <c r="P14" s="2">
        <v>3.3998203</v>
      </c>
      <c r="Q14" s="55">
        <v>5.0E-4</v>
      </c>
      <c r="R14" s="2">
        <v>24.470192</v>
      </c>
      <c r="S14" s="2">
        <v>0.015123</v>
      </c>
      <c r="T14" s="2">
        <v>20.85</v>
      </c>
    </row>
    <row r="15">
      <c r="A15" s="59">
        <v>13.0</v>
      </c>
      <c r="B15" s="58">
        <v>3.3997686</v>
      </c>
      <c r="C15" s="60">
        <v>5.0E-4</v>
      </c>
      <c r="D15" s="58">
        <v>24.4004478</v>
      </c>
      <c r="E15" s="58">
        <v>0.015123</v>
      </c>
      <c r="F15" s="58">
        <v>20.27</v>
      </c>
      <c r="G15" s="2"/>
      <c r="H15" s="2"/>
      <c r="I15" s="2"/>
      <c r="J15" s="2"/>
      <c r="K15" s="2"/>
      <c r="L15" s="2"/>
      <c r="M15" s="2"/>
      <c r="N15" s="2"/>
      <c r="O15" s="2">
        <v>13.0</v>
      </c>
      <c r="P15" s="2">
        <v>3.3997631</v>
      </c>
      <c r="Q15" s="55">
        <v>5.0E-4</v>
      </c>
      <c r="R15" s="2">
        <v>24.4507446</v>
      </c>
      <c r="S15" s="2">
        <v>0.015123</v>
      </c>
      <c r="T15" s="2">
        <v>20.86</v>
      </c>
    </row>
    <row r="16">
      <c r="A16" s="59">
        <v>14.0</v>
      </c>
      <c r="B16" s="58">
        <v>3.399713</v>
      </c>
      <c r="C16" s="60">
        <v>5.0E-4</v>
      </c>
      <c r="D16" s="58">
        <v>24.3874874</v>
      </c>
      <c r="E16" s="58">
        <v>0.015123</v>
      </c>
      <c r="F16" s="58">
        <v>20.26</v>
      </c>
      <c r="G16" s="2"/>
      <c r="H16" s="2"/>
      <c r="I16" s="2"/>
      <c r="J16" s="2"/>
      <c r="K16" s="2"/>
      <c r="L16" s="2"/>
      <c r="M16" s="2"/>
      <c r="N16" s="2"/>
      <c r="O16" s="2">
        <v>14.0</v>
      </c>
      <c r="P16" s="2">
        <v>3.3997614</v>
      </c>
      <c r="Q16" s="55">
        <v>5.0E-4</v>
      </c>
      <c r="R16" s="2">
        <v>24.4286499</v>
      </c>
      <c r="S16" s="2">
        <v>0.015123</v>
      </c>
      <c r="T16" s="2">
        <v>20.86</v>
      </c>
    </row>
    <row r="17">
      <c r="A17" s="59">
        <v>15.0</v>
      </c>
      <c r="B17" s="58">
        <v>3.3998697</v>
      </c>
      <c r="C17" s="60">
        <v>5.0E-4</v>
      </c>
      <c r="D17" s="58">
        <v>24.3583736</v>
      </c>
      <c r="E17" s="58">
        <v>0.015123</v>
      </c>
      <c r="F17" s="58">
        <v>20.26</v>
      </c>
      <c r="G17" s="2"/>
      <c r="H17" s="2"/>
      <c r="I17" s="2"/>
      <c r="J17" s="2"/>
      <c r="K17" s="2"/>
      <c r="L17" s="2"/>
      <c r="M17" s="2"/>
      <c r="N17" s="2"/>
      <c r="O17" s="2">
        <v>15.0</v>
      </c>
      <c r="P17" s="2">
        <v>3.3997741</v>
      </c>
      <c r="Q17" s="55">
        <v>5.0E-4</v>
      </c>
      <c r="R17" s="2">
        <v>24.4099407</v>
      </c>
      <c r="S17" s="2">
        <v>0.015123</v>
      </c>
      <c r="T17" s="2">
        <v>20.84</v>
      </c>
    </row>
    <row r="18">
      <c r="A18" s="59">
        <v>16.0</v>
      </c>
      <c r="B18" s="58">
        <v>3.3997786</v>
      </c>
      <c r="C18" s="60">
        <v>5.0E-4</v>
      </c>
      <c r="D18" s="58">
        <v>24.3489017</v>
      </c>
      <c r="E18" s="58">
        <v>0.015123</v>
      </c>
      <c r="F18" s="58">
        <v>20.27</v>
      </c>
      <c r="G18" s="2"/>
      <c r="H18" s="2"/>
      <c r="I18" s="2"/>
      <c r="J18" s="2"/>
      <c r="K18" s="2"/>
      <c r="L18" s="2"/>
      <c r="M18" s="2"/>
      <c r="N18" s="2"/>
      <c r="O18" s="2">
        <v>16.0</v>
      </c>
      <c r="P18" s="2">
        <v>3.3998113</v>
      </c>
      <c r="Q18" s="55">
        <v>5.0E-4</v>
      </c>
      <c r="R18" s="2">
        <v>24.3925228</v>
      </c>
      <c r="S18" s="2">
        <v>0.015123</v>
      </c>
      <c r="T18" s="2">
        <v>20.86</v>
      </c>
    </row>
    <row r="19">
      <c r="A19" s="59">
        <v>17.0</v>
      </c>
      <c r="B19" s="58">
        <v>3.3997388</v>
      </c>
      <c r="C19" s="60">
        <v>5.0E-4</v>
      </c>
      <c r="D19" s="58">
        <v>24.3308849</v>
      </c>
      <c r="E19" s="58">
        <v>0.015123</v>
      </c>
      <c r="F19" s="58">
        <v>20.25</v>
      </c>
      <c r="G19" s="2"/>
      <c r="H19" s="2"/>
      <c r="I19" s="2"/>
      <c r="J19" s="2"/>
      <c r="K19" s="2"/>
      <c r="L19" s="2"/>
      <c r="M19" s="2"/>
      <c r="N19" s="2"/>
      <c r="O19" s="2">
        <v>17.0</v>
      </c>
      <c r="P19" s="2">
        <v>3.3997946</v>
      </c>
      <c r="Q19" s="55">
        <v>5.0E-4</v>
      </c>
      <c r="R19" s="2">
        <v>24.3760204</v>
      </c>
      <c r="S19" s="2">
        <v>0.015123</v>
      </c>
      <c r="T19" s="2">
        <v>20.86</v>
      </c>
    </row>
    <row r="20">
      <c r="A20" s="59">
        <v>18.0</v>
      </c>
      <c r="B20" s="58">
        <v>3.3996768</v>
      </c>
      <c r="C20" s="60">
        <v>5.0E-4</v>
      </c>
      <c r="D20" s="58">
        <v>24.31464</v>
      </c>
      <c r="E20" s="58">
        <v>0.015123</v>
      </c>
      <c r="F20" s="58">
        <v>20.29</v>
      </c>
      <c r="G20" s="2"/>
      <c r="H20" s="2"/>
      <c r="I20" s="2"/>
      <c r="J20" s="2"/>
      <c r="K20" s="2"/>
      <c r="L20" s="2"/>
      <c r="M20" s="2"/>
      <c r="N20" s="2"/>
      <c r="O20" s="2">
        <v>18.0</v>
      </c>
      <c r="P20" s="2">
        <v>3.3998466</v>
      </c>
      <c r="Q20" s="55">
        <v>5.0E-4</v>
      </c>
      <c r="R20" s="2">
        <v>24.3590832</v>
      </c>
      <c r="S20" s="2">
        <v>0.015123</v>
      </c>
      <c r="T20" s="2">
        <v>20.86</v>
      </c>
    </row>
    <row r="21">
      <c r="A21" s="59">
        <v>19.0</v>
      </c>
      <c r="B21" s="58">
        <v>3.399704</v>
      </c>
      <c r="C21" s="60">
        <v>5.0E-4</v>
      </c>
      <c r="D21" s="58">
        <v>24.297554</v>
      </c>
      <c r="E21" s="58">
        <v>0.015123</v>
      </c>
      <c r="F21" s="58">
        <v>20.27</v>
      </c>
      <c r="G21" s="2"/>
      <c r="H21" s="2"/>
      <c r="I21" s="2"/>
      <c r="J21" s="2"/>
      <c r="K21" s="2"/>
      <c r="L21" s="2"/>
      <c r="M21" s="2"/>
      <c r="N21" s="2"/>
      <c r="O21" s="2">
        <v>19.0</v>
      </c>
      <c r="P21" s="2">
        <v>3.3998644</v>
      </c>
      <c r="Q21" s="55">
        <v>5.0E-4</v>
      </c>
      <c r="R21" s="2">
        <v>24.3468151</v>
      </c>
      <c r="S21" s="2">
        <v>0.015123</v>
      </c>
      <c r="T21" s="2">
        <v>20.85</v>
      </c>
    </row>
    <row r="22">
      <c r="A22" s="59">
        <v>20.0</v>
      </c>
      <c r="B22" s="58">
        <v>3.399837</v>
      </c>
      <c r="C22" s="60">
        <v>5.0E-4</v>
      </c>
      <c r="D22" s="58">
        <v>24.2943401</v>
      </c>
      <c r="E22" s="58">
        <v>0.015123</v>
      </c>
      <c r="F22" s="58">
        <v>20.26</v>
      </c>
      <c r="G22" s="2"/>
      <c r="H22" s="2"/>
      <c r="I22" s="2"/>
      <c r="J22" s="2"/>
      <c r="K22" s="2"/>
      <c r="L22" s="2"/>
      <c r="M22" s="2"/>
      <c r="N22" s="2"/>
      <c r="O22" s="2">
        <v>20.0</v>
      </c>
      <c r="P22" s="2">
        <v>3.3998239</v>
      </c>
      <c r="Q22" s="55">
        <v>5.0E-4</v>
      </c>
      <c r="R22" s="2">
        <v>24.332222</v>
      </c>
      <c r="S22" s="2">
        <v>0.015123</v>
      </c>
      <c r="T22" s="2">
        <v>20.86</v>
      </c>
    </row>
    <row r="23">
      <c r="A23" s="59">
        <v>21.0</v>
      </c>
      <c r="B23" s="58">
        <v>3.3997808</v>
      </c>
      <c r="C23" s="60">
        <v>5.0E-4</v>
      </c>
      <c r="D23" s="58">
        <v>24.28022</v>
      </c>
      <c r="E23" s="58">
        <v>0.015123</v>
      </c>
      <c r="F23" s="58">
        <v>20.26</v>
      </c>
      <c r="G23" s="2"/>
      <c r="H23" s="2"/>
      <c r="I23" s="2"/>
      <c r="J23" s="2"/>
      <c r="K23" s="2"/>
      <c r="L23" s="2"/>
      <c r="M23" s="2"/>
      <c r="N23" s="2"/>
      <c r="O23" s="2">
        <v>21.0</v>
      </c>
      <c r="P23" s="2">
        <v>3.3998082</v>
      </c>
      <c r="Q23" s="55">
        <v>5.0E-4</v>
      </c>
      <c r="R23" s="2">
        <v>24.3150139</v>
      </c>
      <c r="S23" s="2">
        <v>0.015123</v>
      </c>
      <c r="T23" s="2">
        <v>20.87</v>
      </c>
    </row>
    <row r="24">
      <c r="A24" s="59">
        <v>22.0</v>
      </c>
      <c r="B24" s="58">
        <v>3.3998649</v>
      </c>
      <c r="C24" s="60">
        <v>5.0E-4</v>
      </c>
      <c r="D24" s="58">
        <v>24.2515202</v>
      </c>
      <c r="E24" s="58">
        <v>0.015123</v>
      </c>
      <c r="F24" s="58">
        <v>20.25</v>
      </c>
      <c r="G24" s="2"/>
      <c r="H24" s="2"/>
      <c r="I24" s="2"/>
      <c r="J24" s="2"/>
      <c r="K24" s="2"/>
      <c r="L24" s="2"/>
      <c r="M24" s="2"/>
      <c r="N24" s="2"/>
      <c r="O24" s="2">
        <v>22.0</v>
      </c>
      <c r="P24" s="2">
        <v>3.3997631</v>
      </c>
      <c r="Q24" s="55">
        <v>5.0E-4</v>
      </c>
      <c r="R24" s="2">
        <v>24.2945766</v>
      </c>
      <c r="S24" s="2">
        <v>0.015123</v>
      </c>
      <c r="T24" s="2">
        <v>20.87</v>
      </c>
    </row>
    <row r="25">
      <c r="A25" s="59">
        <v>23.0</v>
      </c>
      <c r="B25" s="58">
        <v>3.3998251</v>
      </c>
      <c r="C25" s="60">
        <v>5.0E-4</v>
      </c>
      <c r="D25" s="58">
        <v>24.229063</v>
      </c>
      <c r="E25" s="58">
        <v>0.015123</v>
      </c>
      <c r="F25" s="58">
        <v>20.25</v>
      </c>
      <c r="G25" s="2"/>
      <c r="H25" s="2"/>
      <c r="I25" s="2"/>
      <c r="J25" s="2"/>
      <c r="K25" s="2"/>
      <c r="L25" s="2"/>
      <c r="M25" s="2"/>
      <c r="N25" s="2"/>
      <c r="O25" s="2">
        <v>23.0</v>
      </c>
      <c r="P25" s="2">
        <v>3.3997831</v>
      </c>
      <c r="Q25" s="55">
        <v>5.0E-4</v>
      </c>
      <c r="R25" s="2">
        <v>24.2732525</v>
      </c>
      <c r="S25" s="2">
        <v>0.015123</v>
      </c>
      <c r="T25" s="2">
        <v>20.85</v>
      </c>
    </row>
    <row r="26">
      <c r="A26" s="59">
        <v>24.0</v>
      </c>
      <c r="B26" s="58">
        <v>3.3998065</v>
      </c>
      <c r="C26" s="60">
        <v>5.0E-4</v>
      </c>
      <c r="D26" s="58">
        <v>24.210619</v>
      </c>
      <c r="E26" s="58">
        <v>0.015123</v>
      </c>
      <c r="F26" s="58">
        <v>20.26</v>
      </c>
      <c r="G26" s="2"/>
      <c r="H26" s="2"/>
      <c r="I26" s="2"/>
      <c r="J26" s="2"/>
      <c r="K26" s="2"/>
      <c r="L26" s="2"/>
      <c r="M26" s="2"/>
      <c r="N26" s="2"/>
      <c r="O26" s="2">
        <v>24.0</v>
      </c>
      <c r="P26" s="2">
        <v>3.3997931</v>
      </c>
      <c r="Q26" s="55">
        <v>5.0E-4</v>
      </c>
      <c r="R26" s="2">
        <v>24.2570858</v>
      </c>
      <c r="S26" s="2">
        <v>0.015123</v>
      </c>
      <c r="T26" s="2">
        <v>20.86</v>
      </c>
    </row>
    <row r="27">
      <c r="A27" s="59">
        <v>25.0</v>
      </c>
      <c r="B27" s="58">
        <v>3.3997073</v>
      </c>
      <c r="C27" s="60">
        <v>5.0E-4</v>
      </c>
      <c r="D27" s="58">
        <v>24.1942806</v>
      </c>
      <c r="E27" s="58">
        <v>0.015123</v>
      </c>
      <c r="F27" s="58">
        <v>20.26</v>
      </c>
      <c r="G27" s="2"/>
      <c r="H27" s="2"/>
      <c r="I27" s="2"/>
      <c r="J27" s="2"/>
      <c r="K27" s="2"/>
      <c r="L27" s="2"/>
      <c r="M27" s="2"/>
      <c r="N27" s="2"/>
      <c r="O27" s="2">
        <v>25.0</v>
      </c>
      <c r="P27" s="2">
        <v>3.3998067</v>
      </c>
      <c r="Q27" s="55">
        <v>5.0E-4</v>
      </c>
      <c r="R27" s="2">
        <v>24.2401009</v>
      </c>
      <c r="S27" s="2">
        <v>0.015123</v>
      </c>
      <c r="T27" s="2">
        <v>20.86</v>
      </c>
    </row>
    <row r="28">
      <c r="A28" s="59">
        <v>26.0</v>
      </c>
      <c r="B28" s="58">
        <v>3.399652</v>
      </c>
      <c r="C28" s="60">
        <v>5.0E-4</v>
      </c>
      <c r="D28" s="58">
        <v>24.1736393</v>
      </c>
      <c r="E28" s="58">
        <v>0.015123</v>
      </c>
      <c r="F28" s="58">
        <v>20.25</v>
      </c>
      <c r="G28" s="2"/>
      <c r="H28" s="2"/>
      <c r="I28" s="2"/>
      <c r="J28" s="2"/>
      <c r="K28" s="2"/>
      <c r="L28" s="2"/>
      <c r="M28" s="2"/>
      <c r="N28" s="2"/>
      <c r="O28" s="2">
        <v>26.0</v>
      </c>
      <c r="P28" s="2">
        <v>3.3998036</v>
      </c>
      <c r="Q28" s="55">
        <v>5.0E-4</v>
      </c>
      <c r="R28" s="2">
        <v>24.224308</v>
      </c>
      <c r="S28" s="2">
        <v>0.015123</v>
      </c>
      <c r="T28" s="2">
        <v>20.85</v>
      </c>
    </row>
    <row r="29">
      <c r="A29" s="59">
        <v>27.0</v>
      </c>
      <c r="B29" s="58">
        <v>3.3998227</v>
      </c>
      <c r="C29" s="60">
        <v>5.0E-4</v>
      </c>
      <c r="D29" s="58">
        <v>24.1634769</v>
      </c>
      <c r="E29" s="58">
        <v>0.015123</v>
      </c>
      <c r="F29" s="58">
        <v>20.27</v>
      </c>
      <c r="G29" s="2"/>
      <c r="H29" s="2"/>
      <c r="I29" s="2"/>
      <c r="J29" s="2"/>
      <c r="K29" s="2"/>
      <c r="L29" s="2"/>
      <c r="M29" s="2"/>
      <c r="N29" s="2"/>
      <c r="O29" s="2">
        <v>27.0</v>
      </c>
      <c r="P29" s="2">
        <v>3.3998315</v>
      </c>
      <c r="Q29" s="55">
        <v>5.0E-4</v>
      </c>
      <c r="R29" s="2">
        <v>24.2091579</v>
      </c>
      <c r="S29" s="2">
        <v>0.015123</v>
      </c>
      <c r="T29" s="2">
        <v>20.85</v>
      </c>
    </row>
    <row r="30">
      <c r="A30" s="59">
        <v>28.0</v>
      </c>
      <c r="B30" s="58">
        <v>3.3997509</v>
      </c>
      <c r="C30" s="60">
        <v>5.0E-4</v>
      </c>
      <c r="D30" s="58">
        <v>24.1401577</v>
      </c>
      <c r="E30" s="58">
        <v>0.015123</v>
      </c>
      <c r="F30" s="58">
        <v>20.26</v>
      </c>
      <c r="G30" s="2"/>
      <c r="H30" s="2"/>
      <c r="I30" s="2"/>
      <c r="J30" s="2"/>
      <c r="K30" s="2"/>
      <c r="L30" s="2"/>
      <c r="M30" s="2"/>
      <c r="N30" s="2"/>
      <c r="O30" s="2">
        <v>28.0</v>
      </c>
      <c r="P30" s="2">
        <v>3.3998585</v>
      </c>
      <c r="Q30" s="55">
        <v>5.0E-4</v>
      </c>
      <c r="R30" s="2">
        <v>24.1980724</v>
      </c>
      <c r="S30" s="2">
        <v>0.015123</v>
      </c>
      <c r="T30" s="2">
        <v>20.86</v>
      </c>
    </row>
    <row r="31">
      <c r="A31" s="59">
        <v>29.0</v>
      </c>
      <c r="B31" s="58">
        <v>3.3997147</v>
      </c>
      <c r="C31" s="60">
        <v>5.0E-4</v>
      </c>
      <c r="D31" s="58">
        <v>24.1353798</v>
      </c>
      <c r="E31" s="58">
        <v>0.015123</v>
      </c>
      <c r="F31" s="58">
        <v>20.26</v>
      </c>
      <c r="G31" s="2"/>
      <c r="H31" s="2"/>
      <c r="I31" s="2"/>
      <c r="J31" s="2"/>
      <c r="K31" s="2"/>
      <c r="L31" s="2"/>
      <c r="M31" s="2"/>
      <c r="N31" s="2"/>
      <c r="O31" s="2">
        <v>29.0</v>
      </c>
      <c r="P31" s="2">
        <v>3.3997958</v>
      </c>
      <c r="Q31" s="55">
        <v>5.0E-4</v>
      </c>
      <c r="R31" s="2">
        <v>24.1827412</v>
      </c>
      <c r="S31" s="2">
        <v>0.015123</v>
      </c>
      <c r="T31" s="2">
        <v>20.87</v>
      </c>
    </row>
    <row r="32">
      <c r="A32" s="59">
        <v>30.0</v>
      </c>
      <c r="B32" s="58">
        <v>3.3997569</v>
      </c>
      <c r="C32" s="60">
        <v>5.0E-4</v>
      </c>
      <c r="D32" s="58">
        <v>24.1157074</v>
      </c>
      <c r="E32" s="58">
        <v>0.015123</v>
      </c>
      <c r="F32" s="58">
        <v>20.26</v>
      </c>
      <c r="G32" s="2"/>
      <c r="H32" s="2"/>
      <c r="I32" s="2"/>
      <c r="J32" s="2"/>
      <c r="K32" s="2"/>
      <c r="L32" s="2"/>
      <c r="M32" s="2"/>
      <c r="N32" s="2"/>
      <c r="O32" s="2">
        <v>30.0</v>
      </c>
      <c r="P32" s="2">
        <v>3.3997927</v>
      </c>
      <c r="Q32" s="55">
        <v>5.0E-4</v>
      </c>
      <c r="R32" s="2">
        <v>24.1647949</v>
      </c>
      <c r="S32" s="2">
        <v>0.015123</v>
      </c>
      <c r="T32" s="2">
        <v>20.85</v>
      </c>
    </row>
    <row r="33">
      <c r="A33" s="59">
        <v>31.0</v>
      </c>
      <c r="B33" s="58">
        <v>3.3997481</v>
      </c>
      <c r="C33" s="60">
        <v>5.0E-4</v>
      </c>
      <c r="D33" s="58">
        <v>24.0900517</v>
      </c>
      <c r="E33" s="58">
        <v>0.015123</v>
      </c>
      <c r="F33" s="58">
        <v>20.29</v>
      </c>
      <c r="G33" s="2"/>
      <c r="H33" s="2"/>
      <c r="I33" s="2"/>
      <c r="J33" s="2"/>
      <c r="K33" s="2"/>
      <c r="L33" s="2"/>
      <c r="M33" s="2"/>
      <c r="N33" s="2"/>
      <c r="O33" s="2">
        <v>31.0</v>
      </c>
      <c r="P33" s="2">
        <v>3.3997307</v>
      </c>
      <c r="Q33" s="55">
        <v>5.0E-4</v>
      </c>
      <c r="R33" s="2">
        <v>24.1426353</v>
      </c>
      <c r="S33" s="2">
        <v>0.015123</v>
      </c>
      <c r="T33" s="2">
        <v>20.86</v>
      </c>
    </row>
    <row r="34">
      <c r="A34" s="59">
        <v>32.0</v>
      </c>
      <c r="B34" s="58">
        <v>3.3997984</v>
      </c>
      <c r="C34" s="60">
        <v>5.0E-4</v>
      </c>
      <c r="D34" s="58">
        <v>24.0764942</v>
      </c>
      <c r="E34" s="58">
        <v>0.015123</v>
      </c>
      <c r="F34" s="58">
        <v>20.26</v>
      </c>
      <c r="G34" s="2"/>
      <c r="H34" s="2"/>
      <c r="I34" s="2"/>
      <c r="J34" s="2"/>
      <c r="K34" s="2"/>
      <c r="L34" s="2"/>
      <c r="M34" s="2"/>
      <c r="N34" s="2"/>
      <c r="O34" s="2">
        <v>32.0</v>
      </c>
      <c r="P34" s="2">
        <v>3.3997798</v>
      </c>
      <c r="Q34" s="55">
        <v>5.0E-4</v>
      </c>
      <c r="R34" s="2">
        <v>24.1231232</v>
      </c>
      <c r="S34" s="2">
        <v>0.015123</v>
      </c>
      <c r="T34" s="2">
        <v>20.86</v>
      </c>
    </row>
    <row r="35">
      <c r="A35" s="59">
        <v>33.0</v>
      </c>
      <c r="B35" s="58">
        <v>3.3998733</v>
      </c>
      <c r="C35" s="60">
        <v>5.0E-4</v>
      </c>
      <c r="D35" s="58">
        <v>24.0633373</v>
      </c>
      <c r="E35" s="58">
        <v>0.015123</v>
      </c>
      <c r="F35" s="58">
        <v>20.27</v>
      </c>
      <c r="G35" s="2"/>
      <c r="H35" s="2"/>
      <c r="I35" s="2"/>
      <c r="J35" s="2"/>
      <c r="K35" s="2"/>
      <c r="L35" s="2"/>
      <c r="M35" s="2"/>
      <c r="N35" s="2"/>
      <c r="O35" s="2">
        <v>33.0</v>
      </c>
      <c r="P35" s="2">
        <v>3.3998117</v>
      </c>
      <c r="Q35" s="55">
        <v>5.0E-4</v>
      </c>
      <c r="R35" s="2">
        <v>24.1052437</v>
      </c>
      <c r="S35" s="2">
        <v>0.015123</v>
      </c>
      <c r="T35" s="2">
        <v>20.85</v>
      </c>
    </row>
    <row r="36">
      <c r="A36" s="59">
        <v>34.0</v>
      </c>
      <c r="B36" s="58">
        <v>3.3997962</v>
      </c>
      <c r="C36" s="60">
        <v>5.0E-4</v>
      </c>
      <c r="D36" s="58">
        <v>24.0406895</v>
      </c>
      <c r="E36" s="58">
        <v>0.015123</v>
      </c>
      <c r="F36" s="58">
        <v>20.26</v>
      </c>
      <c r="G36" s="2"/>
      <c r="H36" s="2"/>
      <c r="I36" s="2"/>
      <c r="J36" s="2"/>
      <c r="K36" s="2"/>
      <c r="L36" s="2"/>
      <c r="M36" s="2"/>
      <c r="N36" s="2"/>
      <c r="O36" s="2">
        <v>34.0</v>
      </c>
      <c r="P36" s="2">
        <v>3.399791</v>
      </c>
      <c r="Q36" s="55">
        <v>5.0E-4</v>
      </c>
      <c r="R36" s="2">
        <v>24.0882969</v>
      </c>
      <c r="S36" s="2">
        <v>0.015123</v>
      </c>
      <c r="T36" s="2">
        <v>20.86</v>
      </c>
    </row>
    <row r="37">
      <c r="A37" s="59">
        <v>35.0</v>
      </c>
      <c r="B37" s="58">
        <v>3.3997493</v>
      </c>
      <c r="C37" s="60">
        <v>5.0E-4</v>
      </c>
      <c r="D37" s="58">
        <v>24.0071735</v>
      </c>
      <c r="E37" s="58">
        <v>0.015123</v>
      </c>
      <c r="F37" s="58">
        <v>20.27</v>
      </c>
      <c r="G37" s="2"/>
      <c r="H37" s="2"/>
      <c r="I37" s="2"/>
      <c r="J37" s="2"/>
      <c r="K37" s="2"/>
      <c r="L37" s="2"/>
      <c r="M37" s="2"/>
      <c r="N37" s="2"/>
      <c r="O37" s="2">
        <v>35.0</v>
      </c>
      <c r="P37" s="2">
        <v>3.3998089</v>
      </c>
      <c r="Q37" s="55">
        <v>5.0E-4</v>
      </c>
      <c r="R37" s="2">
        <v>24.0724525</v>
      </c>
      <c r="S37" s="2">
        <v>0.015123</v>
      </c>
      <c r="T37" s="2">
        <v>20.87</v>
      </c>
    </row>
    <row r="38">
      <c r="A38" s="59">
        <v>36.0</v>
      </c>
      <c r="B38" s="58">
        <v>3.3997345</v>
      </c>
      <c r="C38" s="60">
        <v>5.0E-4</v>
      </c>
      <c r="D38" s="58">
        <v>24.0130882</v>
      </c>
      <c r="E38" s="58">
        <v>0.015123</v>
      </c>
      <c r="F38" s="58">
        <v>20.27</v>
      </c>
      <c r="G38" s="2"/>
      <c r="H38" s="2"/>
      <c r="I38" s="2"/>
      <c r="J38" s="2"/>
      <c r="K38" s="2"/>
      <c r="L38" s="2"/>
      <c r="M38" s="2"/>
      <c r="N38" s="2"/>
      <c r="O38" s="2">
        <v>36.0</v>
      </c>
      <c r="P38" s="2">
        <v>3.3998604</v>
      </c>
      <c r="Q38" s="55">
        <v>5.0E-4</v>
      </c>
      <c r="R38" s="2">
        <v>24.0588188</v>
      </c>
      <c r="S38" s="2">
        <v>0.015123</v>
      </c>
      <c r="T38" s="2">
        <v>20.86</v>
      </c>
    </row>
    <row r="39">
      <c r="A39" s="59">
        <v>37.0</v>
      </c>
      <c r="B39" s="58">
        <v>3.3996615</v>
      </c>
      <c r="C39" s="60">
        <v>5.0E-4</v>
      </c>
      <c r="D39" s="58">
        <v>23.9976673</v>
      </c>
      <c r="E39" s="58">
        <v>0.015123</v>
      </c>
      <c r="F39" s="58">
        <v>20.27</v>
      </c>
      <c r="G39" s="2"/>
      <c r="H39" s="2"/>
      <c r="I39" s="2"/>
      <c r="J39" s="2"/>
      <c r="K39" s="2"/>
      <c r="L39" s="2"/>
      <c r="M39" s="2"/>
      <c r="N39" s="2"/>
      <c r="O39" s="2">
        <v>37.0</v>
      </c>
      <c r="P39" s="2">
        <v>3.3998461</v>
      </c>
      <c r="Q39" s="55">
        <v>5.0E-4</v>
      </c>
      <c r="R39" s="2">
        <v>24.0472164</v>
      </c>
      <c r="S39" s="2">
        <v>0.015123</v>
      </c>
      <c r="T39" s="2">
        <v>20.87</v>
      </c>
    </row>
    <row r="40">
      <c r="A40" s="59">
        <v>38.0</v>
      </c>
      <c r="B40" s="58">
        <v>3.3997498</v>
      </c>
      <c r="C40" s="60">
        <v>5.0E-4</v>
      </c>
      <c r="D40" s="58">
        <v>23.9819012</v>
      </c>
      <c r="E40" s="58">
        <v>0.015123</v>
      </c>
      <c r="F40" s="58">
        <v>20.29</v>
      </c>
      <c r="G40" s="2"/>
      <c r="H40" s="2"/>
      <c r="I40" s="2"/>
      <c r="J40" s="2"/>
      <c r="K40" s="2"/>
      <c r="L40" s="2"/>
      <c r="M40" s="2"/>
      <c r="N40" s="2"/>
      <c r="O40" s="2">
        <v>38.0</v>
      </c>
      <c r="P40" s="2">
        <v>3.3997827</v>
      </c>
      <c r="Q40" s="55">
        <v>5.0E-4</v>
      </c>
      <c r="R40" s="2">
        <v>24.0307541</v>
      </c>
      <c r="S40" s="2">
        <v>0.015123</v>
      </c>
      <c r="T40" s="2">
        <v>20.88</v>
      </c>
    </row>
    <row r="41">
      <c r="A41" s="59">
        <v>39.0</v>
      </c>
      <c r="B41" s="58">
        <v>3.3996983</v>
      </c>
      <c r="C41" s="60">
        <v>5.0E-4</v>
      </c>
      <c r="D41" s="58">
        <v>23.964138</v>
      </c>
      <c r="E41" s="58">
        <v>0.015123</v>
      </c>
      <c r="F41" s="58">
        <v>20.28</v>
      </c>
      <c r="G41" s="2"/>
      <c r="H41" s="2"/>
      <c r="I41" s="2"/>
      <c r="J41" s="2"/>
      <c r="K41" s="2"/>
      <c r="L41" s="2"/>
      <c r="M41" s="2"/>
      <c r="N41" s="2"/>
      <c r="O41" s="2">
        <v>39.0</v>
      </c>
      <c r="P41" s="2">
        <v>3.3997469</v>
      </c>
      <c r="Q41" s="55">
        <v>5.0E-4</v>
      </c>
      <c r="R41" s="2">
        <v>24.0135098</v>
      </c>
      <c r="S41" s="2">
        <v>0.015123</v>
      </c>
      <c r="T41" s="2">
        <v>20.88</v>
      </c>
    </row>
    <row r="42">
      <c r="A42" s="59">
        <v>40.0</v>
      </c>
      <c r="B42" s="58">
        <v>3.3997703</v>
      </c>
      <c r="C42" s="60">
        <v>5.0E-4</v>
      </c>
      <c r="D42" s="58">
        <v>23.9389572</v>
      </c>
      <c r="E42" s="58">
        <v>0.015123</v>
      </c>
      <c r="F42" s="58">
        <v>20.27</v>
      </c>
      <c r="G42" s="2"/>
      <c r="H42" s="2"/>
      <c r="I42" s="2"/>
      <c r="J42" s="2"/>
      <c r="K42" s="2"/>
      <c r="L42" s="2"/>
      <c r="M42" s="2"/>
      <c r="N42" s="2"/>
      <c r="O42" s="2">
        <v>40.0</v>
      </c>
      <c r="P42" s="2">
        <v>3.3997276</v>
      </c>
      <c r="Q42" s="55">
        <v>5.0E-4</v>
      </c>
      <c r="R42" s="2">
        <v>23.9915695</v>
      </c>
      <c r="S42" s="2">
        <v>0.015123</v>
      </c>
      <c r="T42" s="2">
        <v>20.87</v>
      </c>
    </row>
    <row r="43">
      <c r="A43" s="59">
        <v>41.0</v>
      </c>
      <c r="B43" s="58">
        <v>3.3998787</v>
      </c>
      <c r="C43" s="60">
        <v>5.0E-4</v>
      </c>
      <c r="D43" s="58">
        <v>23.9129734</v>
      </c>
      <c r="E43" s="58">
        <v>0.015123</v>
      </c>
      <c r="F43" s="58">
        <v>20.25</v>
      </c>
      <c r="G43" s="2"/>
      <c r="H43" s="2"/>
      <c r="I43" s="2"/>
      <c r="J43" s="2"/>
      <c r="K43" s="2"/>
      <c r="L43" s="2"/>
      <c r="M43" s="2"/>
      <c r="N43" s="2"/>
      <c r="O43" s="2">
        <v>41.0</v>
      </c>
      <c r="P43" s="2">
        <v>3.3997371</v>
      </c>
      <c r="Q43" s="55">
        <v>5.0E-4</v>
      </c>
      <c r="R43" s="2">
        <v>23.9723587</v>
      </c>
      <c r="S43" s="2">
        <v>0.015123</v>
      </c>
      <c r="T43" s="2">
        <v>20.88</v>
      </c>
    </row>
    <row r="44">
      <c r="A44" s="59">
        <v>42.0</v>
      </c>
      <c r="B44" s="58">
        <v>3.3997846</v>
      </c>
      <c r="C44" s="60">
        <v>5.0E-4</v>
      </c>
      <c r="D44" s="58">
        <v>23.9083405</v>
      </c>
      <c r="E44" s="58">
        <v>0.015123</v>
      </c>
      <c r="F44" s="58">
        <v>20.26</v>
      </c>
      <c r="G44" s="2"/>
      <c r="H44" s="2"/>
      <c r="I44" s="2"/>
      <c r="J44" s="2"/>
      <c r="K44" s="2"/>
      <c r="L44" s="2"/>
      <c r="M44" s="2"/>
      <c r="N44" s="2"/>
      <c r="O44" s="2">
        <v>42.0</v>
      </c>
      <c r="P44" s="2">
        <v>3.3997808</v>
      </c>
      <c r="Q44" s="55">
        <v>5.0E-4</v>
      </c>
      <c r="R44" s="2">
        <v>23.9549885</v>
      </c>
      <c r="S44" s="2">
        <v>0.015123</v>
      </c>
      <c r="T44" s="2">
        <v>20.88</v>
      </c>
    </row>
    <row r="45">
      <c r="A45" s="59">
        <v>43.0</v>
      </c>
      <c r="B45" s="58">
        <v>3.3997316</v>
      </c>
      <c r="C45" s="60">
        <v>5.0E-4</v>
      </c>
      <c r="D45" s="58">
        <v>23.893549</v>
      </c>
      <c r="E45" s="58">
        <v>0.015123</v>
      </c>
      <c r="F45" s="58">
        <v>20.27</v>
      </c>
      <c r="G45" s="2"/>
      <c r="H45" s="2"/>
      <c r="I45" s="2"/>
      <c r="J45" s="2"/>
      <c r="K45" s="2"/>
      <c r="L45" s="2"/>
      <c r="M45" s="2"/>
      <c r="N45" s="2"/>
      <c r="O45" s="2">
        <v>43.0</v>
      </c>
      <c r="P45" s="2">
        <v>3.3997705</v>
      </c>
      <c r="Q45" s="55">
        <v>5.0E-4</v>
      </c>
      <c r="R45" s="2">
        <v>23.9380054</v>
      </c>
      <c r="S45" s="2">
        <v>0.015123</v>
      </c>
      <c r="T45" s="2">
        <v>20.88</v>
      </c>
    </row>
    <row r="46">
      <c r="A46" s="59">
        <v>44.0</v>
      </c>
      <c r="B46" s="58">
        <v>3.3997908</v>
      </c>
      <c r="C46" s="60">
        <v>5.0E-4</v>
      </c>
      <c r="D46" s="58">
        <v>23.8787346</v>
      </c>
      <c r="E46" s="58">
        <v>0.015123</v>
      </c>
      <c r="F46" s="58">
        <v>20.26</v>
      </c>
      <c r="G46" s="2"/>
      <c r="H46" s="2"/>
      <c r="I46" s="2"/>
      <c r="J46" s="2"/>
      <c r="K46" s="2"/>
      <c r="L46" s="2"/>
      <c r="M46" s="2"/>
      <c r="N46" s="2"/>
      <c r="O46" s="2">
        <v>44.0</v>
      </c>
      <c r="P46" s="2">
        <v>3.3998098</v>
      </c>
      <c r="Q46" s="55">
        <v>5.0E-4</v>
      </c>
      <c r="R46" s="2">
        <v>23.9221306</v>
      </c>
      <c r="S46" s="2">
        <v>0.015123</v>
      </c>
      <c r="T46" s="2">
        <v>20.88</v>
      </c>
    </row>
    <row r="47">
      <c r="A47" s="59">
        <v>45.0</v>
      </c>
      <c r="B47" s="58">
        <v>3.3997004</v>
      </c>
      <c r="C47" s="60">
        <v>5.0E-4</v>
      </c>
      <c r="D47" s="58">
        <v>23.858778</v>
      </c>
      <c r="E47" s="58">
        <v>0.015123</v>
      </c>
      <c r="F47" s="58">
        <v>20.23</v>
      </c>
      <c r="G47" s="2"/>
      <c r="H47" s="2"/>
      <c r="I47" s="2"/>
      <c r="J47" s="2"/>
      <c r="K47" s="2"/>
      <c r="L47" s="2"/>
      <c r="M47" s="2"/>
      <c r="N47" s="2"/>
      <c r="O47" s="2">
        <v>45.0</v>
      </c>
      <c r="P47" s="2">
        <v>3.3998513</v>
      </c>
      <c r="Q47" s="55">
        <v>5.0E-4</v>
      </c>
      <c r="R47" s="2">
        <v>23.9090633</v>
      </c>
      <c r="S47" s="2">
        <v>0.015123</v>
      </c>
      <c r="T47" s="2">
        <v>20.89</v>
      </c>
    </row>
    <row r="48">
      <c r="A48" s="59">
        <v>46.0</v>
      </c>
      <c r="B48" s="58">
        <v>3.3997321</v>
      </c>
      <c r="C48" s="60">
        <v>5.0E-4</v>
      </c>
      <c r="D48" s="58">
        <v>23.8481407</v>
      </c>
      <c r="E48" s="58">
        <v>0.015123</v>
      </c>
      <c r="F48" s="58">
        <v>20.26</v>
      </c>
      <c r="G48" s="2"/>
      <c r="H48" s="2"/>
      <c r="I48" s="2"/>
      <c r="J48" s="2"/>
      <c r="K48" s="2"/>
      <c r="L48" s="2"/>
      <c r="M48" s="2"/>
      <c r="N48" s="2"/>
      <c r="O48" s="2">
        <v>46.0</v>
      </c>
      <c r="P48" s="2">
        <v>3.3998058</v>
      </c>
      <c r="Q48" s="55">
        <v>5.0E-4</v>
      </c>
      <c r="R48" s="2">
        <v>23.8953094</v>
      </c>
      <c r="S48" s="2">
        <v>0.015123</v>
      </c>
      <c r="T48" s="2">
        <v>20.9</v>
      </c>
    </row>
    <row r="49">
      <c r="A49" s="59">
        <v>47.0</v>
      </c>
      <c r="B49" s="58">
        <v>3.3998041</v>
      </c>
      <c r="C49" s="60">
        <v>5.0E-4</v>
      </c>
      <c r="D49" s="58">
        <v>23.8317986</v>
      </c>
      <c r="E49" s="58">
        <v>0.015123</v>
      </c>
      <c r="F49" s="58">
        <v>20.24</v>
      </c>
      <c r="G49" s="2"/>
      <c r="H49" s="2"/>
      <c r="I49" s="2"/>
      <c r="J49" s="2"/>
      <c r="K49" s="2"/>
      <c r="L49" s="2"/>
      <c r="M49" s="2"/>
      <c r="N49" s="2"/>
      <c r="O49" s="2">
        <v>47.0</v>
      </c>
      <c r="P49" s="2">
        <v>3.3997769</v>
      </c>
      <c r="Q49" s="55">
        <v>5.0E-4</v>
      </c>
      <c r="R49" s="2">
        <v>23.8787346</v>
      </c>
      <c r="S49" s="2">
        <v>0.015123</v>
      </c>
      <c r="T49" s="2">
        <v>20.88</v>
      </c>
    </row>
    <row r="50">
      <c r="A50" s="59">
        <v>48.0</v>
      </c>
      <c r="B50" s="58">
        <v>3.3997436</v>
      </c>
      <c r="C50" s="60">
        <v>5.0E-4</v>
      </c>
      <c r="D50" s="58">
        <v>23.8067455</v>
      </c>
      <c r="E50" s="58">
        <v>0.015123</v>
      </c>
      <c r="F50" s="58">
        <v>20.26</v>
      </c>
      <c r="G50" s="2"/>
      <c r="H50" s="2"/>
      <c r="I50" s="2"/>
      <c r="J50" s="2"/>
      <c r="K50" s="2"/>
      <c r="L50" s="2"/>
      <c r="M50" s="2"/>
      <c r="N50" s="2"/>
      <c r="O50" s="2">
        <v>48.0</v>
      </c>
      <c r="P50" s="2">
        <v>3.3997364</v>
      </c>
      <c r="Q50" s="55">
        <v>5.0E-4</v>
      </c>
      <c r="R50" s="2">
        <v>23.8595142</v>
      </c>
      <c r="S50" s="2">
        <v>0.015123</v>
      </c>
      <c r="T50" s="2">
        <v>20.86</v>
      </c>
    </row>
    <row r="51">
      <c r="A51" s="59">
        <v>49.0</v>
      </c>
      <c r="B51" s="58">
        <v>3.3997035</v>
      </c>
      <c r="C51" s="60">
        <v>5.0E-4</v>
      </c>
      <c r="D51" s="58">
        <v>23.793541</v>
      </c>
      <c r="E51" s="58">
        <v>0.015123</v>
      </c>
      <c r="F51" s="58">
        <v>20.25</v>
      </c>
      <c r="G51" s="2"/>
      <c r="H51" s="2"/>
      <c r="I51" s="2"/>
      <c r="J51" s="2"/>
      <c r="K51" s="2"/>
      <c r="L51" s="2"/>
      <c r="M51" s="2"/>
      <c r="N51" s="2"/>
      <c r="O51" s="2">
        <v>49.0</v>
      </c>
      <c r="P51" s="2">
        <v>3.3997436</v>
      </c>
      <c r="Q51" s="55">
        <v>5.0E-4</v>
      </c>
      <c r="R51" s="2">
        <v>23.8384953</v>
      </c>
      <c r="S51" s="2">
        <v>0.015123</v>
      </c>
      <c r="T51" s="2">
        <v>20.88</v>
      </c>
    </row>
    <row r="52">
      <c r="A52" s="59">
        <v>50.0</v>
      </c>
      <c r="B52" s="58">
        <v>3.3998256</v>
      </c>
      <c r="C52" s="60">
        <v>5.0E-4</v>
      </c>
      <c r="D52" s="58">
        <v>23.764946</v>
      </c>
      <c r="E52" s="58">
        <v>0.015123</v>
      </c>
      <c r="F52" s="58">
        <v>20.27</v>
      </c>
      <c r="G52" s="2"/>
      <c r="H52" s="2"/>
      <c r="I52" s="2"/>
      <c r="J52" s="2"/>
      <c r="K52" s="2"/>
      <c r="L52" s="2"/>
      <c r="M52" s="2"/>
      <c r="N52" s="2"/>
      <c r="O52" s="2">
        <v>50.0</v>
      </c>
      <c r="P52" s="2">
        <v>3.3997705</v>
      </c>
      <c r="Q52" s="55">
        <v>5.0E-4</v>
      </c>
      <c r="R52" s="2">
        <v>23.8200932</v>
      </c>
      <c r="S52" s="2">
        <v>0.015123</v>
      </c>
      <c r="T52" s="2">
        <v>20.88</v>
      </c>
    </row>
    <row r="53">
      <c r="A53" s="59">
        <v>51.0</v>
      </c>
      <c r="B53" s="58">
        <v>3.3997297</v>
      </c>
      <c r="C53" s="60">
        <v>5.0E-4</v>
      </c>
      <c r="D53" s="58">
        <v>23.7562866</v>
      </c>
      <c r="E53" s="58">
        <v>0.015123</v>
      </c>
      <c r="F53" s="58">
        <v>20.26</v>
      </c>
      <c r="G53" s="2"/>
      <c r="H53" s="2"/>
      <c r="I53" s="2"/>
      <c r="J53" s="2"/>
      <c r="K53" s="2"/>
      <c r="L53" s="2"/>
      <c r="M53" s="2"/>
      <c r="N53" s="2"/>
      <c r="O53" s="2">
        <v>51.0</v>
      </c>
      <c r="P53" s="2">
        <v>3.3997965</v>
      </c>
      <c r="Q53" s="55">
        <v>5.0E-4</v>
      </c>
      <c r="R53" s="2">
        <v>23.8038101</v>
      </c>
      <c r="S53" s="2">
        <v>0.015123</v>
      </c>
      <c r="T53" s="2">
        <v>20.9</v>
      </c>
    </row>
    <row r="54">
      <c r="A54" s="59">
        <v>52.0</v>
      </c>
      <c r="B54" s="58">
        <v>3.3997116</v>
      </c>
      <c r="C54" s="60">
        <v>5.0E-4</v>
      </c>
      <c r="D54" s="58">
        <v>23.7376385</v>
      </c>
      <c r="E54" s="58">
        <v>0.015123</v>
      </c>
      <c r="F54" s="58">
        <v>20.25</v>
      </c>
      <c r="G54" s="2"/>
      <c r="H54" s="2"/>
      <c r="I54" s="2"/>
      <c r="J54" s="2"/>
      <c r="K54" s="2"/>
      <c r="L54" s="2"/>
      <c r="M54" s="2"/>
      <c r="N54" s="2"/>
      <c r="O54" s="2">
        <v>52.0</v>
      </c>
      <c r="P54" s="2">
        <v>3.3997755</v>
      </c>
      <c r="Q54" s="55">
        <v>5.0E-4</v>
      </c>
      <c r="R54" s="2">
        <v>23.7879791</v>
      </c>
      <c r="S54" s="2">
        <v>0.015123</v>
      </c>
      <c r="T54" s="2">
        <v>20.9</v>
      </c>
    </row>
    <row r="55">
      <c r="A55" s="59">
        <v>53.0</v>
      </c>
      <c r="B55" s="58">
        <v>3.3996329</v>
      </c>
      <c r="C55" s="60">
        <v>5.0E-4</v>
      </c>
      <c r="D55" s="58">
        <v>23.7238388</v>
      </c>
      <c r="E55" s="58">
        <v>0.015123</v>
      </c>
      <c r="F55" s="58">
        <v>20.26</v>
      </c>
      <c r="G55" s="2"/>
      <c r="H55" s="2"/>
      <c r="I55" s="2"/>
      <c r="J55" s="2"/>
      <c r="K55" s="2"/>
      <c r="L55" s="2"/>
      <c r="M55" s="2"/>
      <c r="N55" s="2"/>
      <c r="O55" s="2">
        <v>53.0</v>
      </c>
      <c r="P55" s="2">
        <v>3.3997869</v>
      </c>
      <c r="Q55" s="55">
        <v>5.0E-4</v>
      </c>
      <c r="R55" s="2">
        <v>23.7735195</v>
      </c>
      <c r="S55" s="2">
        <v>0.015123</v>
      </c>
      <c r="T55" s="2">
        <v>20.88</v>
      </c>
    </row>
    <row r="56">
      <c r="A56" s="59">
        <v>54.0</v>
      </c>
      <c r="B56" s="58">
        <v>3.3996236</v>
      </c>
      <c r="C56" s="60">
        <v>5.0E-4</v>
      </c>
      <c r="D56" s="58">
        <v>23.7042141</v>
      </c>
      <c r="E56" s="58">
        <v>0.015123</v>
      </c>
      <c r="F56" s="58">
        <v>20.28</v>
      </c>
      <c r="G56" s="2"/>
      <c r="H56" s="2"/>
      <c r="I56" s="2"/>
      <c r="J56" s="2"/>
      <c r="K56" s="2"/>
      <c r="L56" s="2"/>
      <c r="M56" s="2"/>
      <c r="N56" s="2"/>
      <c r="O56" s="2">
        <v>54.0</v>
      </c>
      <c r="P56" s="2">
        <v>3.3998389</v>
      </c>
      <c r="Q56" s="55">
        <v>5.0E-4</v>
      </c>
      <c r="R56" s="2">
        <v>23.7621536</v>
      </c>
      <c r="S56" s="2">
        <v>0.015123</v>
      </c>
      <c r="T56" s="2">
        <v>20.88</v>
      </c>
    </row>
    <row r="57">
      <c r="A57" s="59">
        <v>55.0</v>
      </c>
      <c r="B57" s="58">
        <v>3.3997965</v>
      </c>
      <c r="C57" s="60">
        <v>5.0E-4</v>
      </c>
      <c r="D57" s="58">
        <v>23.7010803</v>
      </c>
      <c r="E57" s="58">
        <v>0.015123</v>
      </c>
      <c r="F57" s="58">
        <v>20.26</v>
      </c>
      <c r="G57" s="2"/>
      <c r="H57" s="2"/>
      <c r="I57" s="2"/>
      <c r="J57" s="2"/>
      <c r="K57" s="2"/>
      <c r="L57" s="2"/>
      <c r="M57" s="2"/>
      <c r="N57" s="2"/>
      <c r="O57" s="2">
        <v>55.0</v>
      </c>
      <c r="P57" s="2">
        <v>3.3997746</v>
      </c>
      <c r="Q57" s="55">
        <v>5.0E-4</v>
      </c>
      <c r="R57" s="2">
        <v>23.7480259</v>
      </c>
      <c r="S57" s="2">
        <v>0.015123</v>
      </c>
      <c r="T57" s="2">
        <v>20.9</v>
      </c>
    </row>
    <row r="58">
      <c r="A58" s="59">
        <v>56.0</v>
      </c>
      <c r="B58" s="58">
        <v>3.3997202</v>
      </c>
      <c r="C58" s="60">
        <v>5.0E-4</v>
      </c>
      <c r="D58" s="58">
        <v>23.6861687</v>
      </c>
      <c r="E58" s="58">
        <v>0.015123</v>
      </c>
      <c r="F58" s="58">
        <v>20.3</v>
      </c>
      <c r="G58" s="2"/>
      <c r="H58" s="2"/>
      <c r="I58" s="2"/>
      <c r="J58" s="2"/>
      <c r="K58" s="2"/>
      <c r="L58" s="2"/>
      <c r="M58" s="2"/>
      <c r="N58" s="2"/>
      <c r="O58" s="2">
        <v>56.0</v>
      </c>
      <c r="P58" s="2">
        <v>3.3997536</v>
      </c>
      <c r="Q58" s="55">
        <v>5.0E-4</v>
      </c>
      <c r="R58" s="2">
        <v>23.7311115</v>
      </c>
      <c r="S58" s="2">
        <v>0.015123</v>
      </c>
      <c r="T58" s="2">
        <v>20.9</v>
      </c>
    </row>
    <row r="59">
      <c r="A59" s="59">
        <v>57.0</v>
      </c>
      <c r="B59" s="58">
        <v>3.399833</v>
      </c>
      <c r="C59" s="60">
        <v>5.0E-4</v>
      </c>
      <c r="D59" s="58">
        <v>23.6582966</v>
      </c>
      <c r="E59" s="58">
        <v>0.015123</v>
      </c>
      <c r="F59" s="58">
        <v>20.27</v>
      </c>
      <c r="G59" s="2"/>
      <c r="H59" s="2"/>
      <c r="I59" s="2"/>
      <c r="J59" s="2"/>
      <c r="K59" s="2"/>
      <c r="L59" s="2"/>
      <c r="M59" s="2"/>
      <c r="N59" s="2"/>
      <c r="O59" s="2">
        <v>57.0</v>
      </c>
      <c r="P59" s="2">
        <v>3.399694</v>
      </c>
      <c r="Q59" s="55">
        <v>5.0E-4</v>
      </c>
      <c r="R59" s="2">
        <v>23.7095718</v>
      </c>
      <c r="S59" s="2">
        <v>0.015123</v>
      </c>
      <c r="T59" s="2">
        <v>20.89</v>
      </c>
    </row>
    <row r="60">
      <c r="A60" s="59">
        <v>58.0</v>
      </c>
      <c r="B60" s="58">
        <v>3.3997955</v>
      </c>
      <c r="C60" s="60">
        <v>5.0E-4</v>
      </c>
      <c r="D60" s="58">
        <v>23.6367226</v>
      </c>
      <c r="E60" s="58">
        <v>0.015123</v>
      </c>
      <c r="F60" s="58">
        <v>20.26</v>
      </c>
      <c r="G60" s="2"/>
      <c r="H60" s="2"/>
      <c r="I60" s="2"/>
      <c r="J60" s="2"/>
      <c r="K60" s="2"/>
      <c r="L60" s="2"/>
      <c r="M60" s="2"/>
      <c r="N60" s="2"/>
      <c r="O60" s="2">
        <v>58.0</v>
      </c>
      <c r="P60" s="2">
        <v>3.3997388</v>
      </c>
      <c r="Q60" s="55">
        <v>5.0E-4</v>
      </c>
      <c r="R60" s="2">
        <v>23.6893921</v>
      </c>
      <c r="S60" s="2">
        <v>0.015123</v>
      </c>
      <c r="T60" s="2">
        <v>20.91</v>
      </c>
    </row>
    <row r="61">
      <c r="A61" s="59">
        <v>59.0</v>
      </c>
      <c r="B61" s="58">
        <v>3.399786</v>
      </c>
      <c r="C61" s="60">
        <v>5.0E-4</v>
      </c>
      <c r="D61" s="58">
        <v>23.6185017</v>
      </c>
      <c r="E61" s="58">
        <v>0.015123</v>
      </c>
      <c r="F61" s="58">
        <v>20.25</v>
      </c>
      <c r="G61" s="2"/>
      <c r="H61" s="2"/>
      <c r="I61" s="2"/>
      <c r="J61" s="2"/>
      <c r="K61" s="2"/>
      <c r="L61" s="2"/>
      <c r="M61" s="2"/>
      <c r="N61" s="2"/>
      <c r="O61" s="2">
        <v>59.0</v>
      </c>
      <c r="P61" s="2">
        <v>3.399775</v>
      </c>
      <c r="Q61" s="55">
        <v>5.0E-4</v>
      </c>
      <c r="R61" s="2">
        <v>23.6716118</v>
      </c>
      <c r="S61" s="2">
        <v>0.015123</v>
      </c>
      <c r="T61" s="2">
        <v>20.89</v>
      </c>
    </row>
    <row r="62">
      <c r="A62" s="59">
        <v>60.0</v>
      </c>
      <c r="B62" s="58">
        <v>3.3996906</v>
      </c>
      <c r="C62" s="60">
        <v>5.0E-4</v>
      </c>
      <c r="D62" s="58">
        <v>23.604063</v>
      </c>
      <c r="E62" s="58">
        <v>0.015123</v>
      </c>
      <c r="F62" s="58">
        <v>20.25</v>
      </c>
      <c r="G62" s="2"/>
      <c r="H62" s="2"/>
      <c r="I62" s="2"/>
      <c r="J62" s="2"/>
      <c r="K62" s="2"/>
      <c r="L62" s="2"/>
      <c r="M62" s="2"/>
      <c r="N62" s="2"/>
      <c r="O62" s="2">
        <v>60.0</v>
      </c>
      <c r="P62" s="2">
        <v>3.3997693</v>
      </c>
      <c r="Q62" s="55">
        <v>5.0E-4</v>
      </c>
      <c r="R62" s="2">
        <v>23.6544151</v>
      </c>
      <c r="S62" s="2">
        <v>0.015123</v>
      </c>
      <c r="T62" s="2">
        <v>20.89</v>
      </c>
    </row>
    <row r="63">
      <c r="A63" s="59">
        <v>61.0</v>
      </c>
      <c r="B63" s="58">
        <v>3.3996298</v>
      </c>
      <c r="C63" s="60">
        <v>5.0E-4</v>
      </c>
      <c r="D63" s="58">
        <v>23.582531</v>
      </c>
      <c r="E63" s="58">
        <v>0.015123</v>
      </c>
      <c r="F63" s="58">
        <v>20.26</v>
      </c>
      <c r="G63" s="2"/>
      <c r="H63" s="2"/>
      <c r="I63" s="2"/>
      <c r="J63" s="2"/>
      <c r="K63" s="2"/>
      <c r="L63" s="2"/>
      <c r="M63" s="2"/>
      <c r="N63" s="2"/>
      <c r="O63" s="2">
        <v>61.0</v>
      </c>
      <c r="P63" s="2">
        <v>3.3997898</v>
      </c>
      <c r="Q63" s="55">
        <v>5.0E-4</v>
      </c>
      <c r="R63" s="2">
        <v>23.6387634</v>
      </c>
      <c r="S63" s="2">
        <v>0.015123</v>
      </c>
      <c r="T63" s="2">
        <v>20.89</v>
      </c>
    </row>
    <row r="64">
      <c r="A64" s="59">
        <v>62.0</v>
      </c>
      <c r="B64" s="58">
        <v>3.399802</v>
      </c>
      <c r="C64" s="60">
        <v>5.0E-4</v>
      </c>
      <c r="D64" s="58">
        <v>23.5727119</v>
      </c>
      <c r="E64" s="58">
        <v>0.015123</v>
      </c>
      <c r="F64" s="58">
        <v>20.24</v>
      </c>
      <c r="G64" s="2"/>
      <c r="H64" s="2"/>
      <c r="I64" s="2"/>
      <c r="J64" s="2"/>
      <c r="K64" s="2"/>
      <c r="L64" s="2"/>
      <c r="M64" s="2"/>
      <c r="N64" s="2"/>
      <c r="O64" s="2">
        <v>62.0</v>
      </c>
      <c r="P64" s="2">
        <v>3.3998096</v>
      </c>
      <c r="Q64" s="55">
        <v>5.0E-4</v>
      </c>
      <c r="R64" s="2">
        <v>23.6245403</v>
      </c>
      <c r="S64" s="2">
        <v>0.015123</v>
      </c>
      <c r="T64" s="2">
        <v>20.88</v>
      </c>
    </row>
    <row r="65">
      <c r="A65" s="59">
        <v>63.0</v>
      </c>
      <c r="B65" s="58">
        <v>3.399739</v>
      </c>
      <c r="C65" s="60">
        <v>5.0E-4</v>
      </c>
      <c r="D65" s="58">
        <v>23.5504265</v>
      </c>
      <c r="E65" s="58">
        <v>0.015123</v>
      </c>
      <c r="F65" s="58">
        <v>20.25</v>
      </c>
      <c r="G65" s="2"/>
      <c r="H65" s="2"/>
      <c r="I65" s="2"/>
      <c r="J65" s="2"/>
      <c r="K65" s="2"/>
      <c r="L65" s="2"/>
      <c r="M65" s="2"/>
      <c r="N65" s="2"/>
      <c r="O65" s="2">
        <v>63.0</v>
      </c>
      <c r="P65" s="2">
        <v>3.3998342</v>
      </c>
      <c r="Q65" s="55">
        <v>5.0E-4</v>
      </c>
      <c r="R65" s="2">
        <v>23.6131878</v>
      </c>
      <c r="S65" s="2">
        <v>0.015123</v>
      </c>
      <c r="T65" s="2">
        <v>20.9</v>
      </c>
    </row>
    <row r="66">
      <c r="A66" s="59">
        <v>64.0</v>
      </c>
      <c r="B66" s="58">
        <v>3.399724</v>
      </c>
      <c r="C66" s="60">
        <v>5.0E-4</v>
      </c>
      <c r="D66" s="58">
        <v>23.5448875</v>
      </c>
      <c r="E66" s="58">
        <v>0.015123</v>
      </c>
      <c r="F66" s="58">
        <v>20.27</v>
      </c>
      <c r="G66" s="2"/>
      <c r="H66" s="2"/>
      <c r="I66" s="2"/>
      <c r="J66" s="2"/>
      <c r="K66" s="2"/>
      <c r="L66" s="2"/>
      <c r="M66" s="2"/>
      <c r="N66" s="2"/>
      <c r="O66" s="2">
        <v>64.0</v>
      </c>
      <c r="P66" s="2">
        <v>3.3997884</v>
      </c>
      <c r="Q66" s="55">
        <v>5.0E-4</v>
      </c>
      <c r="R66" s="2">
        <v>23.5982742</v>
      </c>
      <c r="S66" s="2">
        <v>0.015123</v>
      </c>
      <c r="T66" s="2">
        <v>20.87</v>
      </c>
    </row>
    <row r="67">
      <c r="A67" s="59">
        <v>65.0</v>
      </c>
      <c r="B67" s="58">
        <v>3.3997645</v>
      </c>
      <c r="C67" s="60">
        <v>5.0E-4</v>
      </c>
      <c r="D67" s="58">
        <v>23.5268784</v>
      </c>
      <c r="E67" s="58">
        <v>0.015123</v>
      </c>
      <c r="F67" s="58">
        <v>20.27</v>
      </c>
      <c r="G67" s="2"/>
      <c r="H67" s="2"/>
      <c r="I67" s="2"/>
      <c r="J67" s="2"/>
      <c r="K67" s="2"/>
      <c r="L67" s="2"/>
      <c r="M67" s="2"/>
      <c r="N67" s="2"/>
      <c r="O67" s="2">
        <v>65.0</v>
      </c>
      <c r="P67" s="2">
        <v>3.3997698</v>
      </c>
      <c r="Q67" s="55">
        <v>5.0E-4</v>
      </c>
      <c r="R67" s="2">
        <v>23.5816841</v>
      </c>
      <c r="S67" s="2">
        <v>0.015123</v>
      </c>
      <c r="T67" s="2">
        <v>20.9</v>
      </c>
    </row>
    <row r="68">
      <c r="A68" s="59">
        <v>66.0</v>
      </c>
      <c r="B68" s="58">
        <v>3.3997412</v>
      </c>
      <c r="C68" s="60">
        <v>5.0E-4</v>
      </c>
      <c r="D68" s="58">
        <v>23.5021877</v>
      </c>
      <c r="E68" s="58">
        <v>0.015123</v>
      </c>
      <c r="F68" s="58">
        <v>20.25</v>
      </c>
      <c r="G68" s="2"/>
      <c r="H68" s="2"/>
      <c r="I68" s="2"/>
      <c r="J68" s="2"/>
      <c r="K68" s="2"/>
      <c r="L68" s="2"/>
      <c r="M68" s="2"/>
      <c r="N68" s="2"/>
      <c r="O68" s="2">
        <v>66.0</v>
      </c>
      <c r="P68" s="2">
        <v>3.3997049</v>
      </c>
      <c r="Q68" s="55">
        <v>5.0E-4</v>
      </c>
      <c r="R68" s="2">
        <v>23.5613899</v>
      </c>
      <c r="S68" s="2">
        <v>0.015123</v>
      </c>
      <c r="T68" s="2">
        <v>20.91</v>
      </c>
    </row>
    <row r="69">
      <c r="A69" s="59">
        <v>67.0</v>
      </c>
      <c r="B69" s="58">
        <v>3.3997655</v>
      </c>
      <c r="C69" s="60">
        <v>5.0E-4</v>
      </c>
      <c r="D69" s="58">
        <v>23.4891548</v>
      </c>
      <c r="E69" s="58">
        <v>0.015123</v>
      </c>
      <c r="F69" s="58">
        <v>20.23</v>
      </c>
      <c r="G69" s="2"/>
      <c r="H69" s="2"/>
      <c r="I69" s="2"/>
      <c r="J69" s="2"/>
      <c r="K69" s="2"/>
      <c r="L69" s="2"/>
      <c r="M69" s="2"/>
      <c r="N69" s="2"/>
      <c r="O69" s="2">
        <v>67.0</v>
      </c>
      <c r="P69" s="2">
        <v>3.3997335</v>
      </c>
      <c r="Q69" s="55">
        <v>5.0E-4</v>
      </c>
      <c r="R69" s="2">
        <v>23.541996</v>
      </c>
      <c r="S69" s="2">
        <v>0.015123</v>
      </c>
      <c r="T69" s="2">
        <v>20.91</v>
      </c>
    </row>
    <row r="70">
      <c r="A70" s="59">
        <v>68.0</v>
      </c>
      <c r="B70" s="58">
        <v>3.3998766</v>
      </c>
      <c r="C70" s="60">
        <v>5.0E-4</v>
      </c>
      <c r="D70" s="58">
        <v>23.4764862</v>
      </c>
      <c r="E70" s="58">
        <v>0.015123</v>
      </c>
      <c r="F70" s="58">
        <v>20.24</v>
      </c>
      <c r="G70" s="2"/>
      <c r="H70" s="2"/>
      <c r="I70" s="2"/>
      <c r="J70" s="2"/>
      <c r="K70" s="2"/>
      <c r="L70" s="2"/>
      <c r="M70" s="2"/>
      <c r="N70" s="2"/>
      <c r="O70" s="2">
        <v>68.0</v>
      </c>
      <c r="P70" s="2">
        <v>3.3997731</v>
      </c>
      <c r="Q70" s="55">
        <v>5.0E-4</v>
      </c>
      <c r="R70" s="2">
        <v>23.5260525</v>
      </c>
      <c r="S70" s="2">
        <v>0.015123</v>
      </c>
      <c r="T70" s="2">
        <v>20.88</v>
      </c>
    </row>
    <row r="71">
      <c r="A71" s="59">
        <v>69.0</v>
      </c>
      <c r="B71" s="58">
        <v>3.3997841</v>
      </c>
      <c r="C71" s="60">
        <v>5.0E-4</v>
      </c>
      <c r="D71" s="58">
        <v>23.4561348</v>
      </c>
      <c r="E71" s="58">
        <v>0.015123</v>
      </c>
      <c r="F71" s="58">
        <v>20.27</v>
      </c>
      <c r="G71" s="2"/>
      <c r="H71" s="2"/>
      <c r="I71" s="2"/>
      <c r="J71" s="2"/>
      <c r="K71" s="2"/>
      <c r="L71" s="2"/>
      <c r="M71" s="2"/>
      <c r="N71" s="2"/>
      <c r="O71" s="2">
        <v>69.0</v>
      </c>
      <c r="P71" s="2">
        <v>3.399756</v>
      </c>
      <c r="Q71" s="55">
        <v>5.0E-4</v>
      </c>
      <c r="R71" s="2">
        <v>23.5094719</v>
      </c>
      <c r="S71" s="2">
        <v>0.015123</v>
      </c>
      <c r="T71" s="2">
        <v>20.91</v>
      </c>
    </row>
    <row r="72">
      <c r="A72" s="59">
        <v>70.0</v>
      </c>
      <c r="B72" s="58">
        <v>3.3997278</v>
      </c>
      <c r="C72" s="60">
        <v>5.0E-4</v>
      </c>
      <c r="D72" s="58">
        <v>23.4241562</v>
      </c>
      <c r="E72" s="58">
        <v>0.015123</v>
      </c>
      <c r="F72" s="58">
        <v>20.27</v>
      </c>
      <c r="G72" s="2"/>
      <c r="H72" s="2"/>
      <c r="I72" s="2"/>
      <c r="J72" s="2"/>
      <c r="K72" s="2"/>
      <c r="L72" s="2"/>
      <c r="M72" s="2"/>
      <c r="N72" s="2"/>
      <c r="O72" s="2">
        <v>70.0</v>
      </c>
      <c r="P72" s="2">
        <v>3.3997791</v>
      </c>
      <c r="Q72" s="55">
        <v>5.0E-4</v>
      </c>
      <c r="R72" s="2">
        <v>23.4936066</v>
      </c>
      <c r="S72" s="2">
        <v>0.015123</v>
      </c>
      <c r="T72" s="2">
        <v>20.9</v>
      </c>
    </row>
    <row r="73">
      <c r="A73" s="59">
        <v>71.0</v>
      </c>
      <c r="B73" s="58">
        <v>3.3997319</v>
      </c>
      <c r="C73" s="60">
        <v>5.0E-4</v>
      </c>
      <c r="D73" s="58">
        <v>23.4297485</v>
      </c>
      <c r="E73" s="58">
        <v>0.015123</v>
      </c>
      <c r="F73" s="58">
        <v>20.25</v>
      </c>
      <c r="G73" s="2"/>
      <c r="H73" s="2"/>
      <c r="I73" s="2"/>
      <c r="J73" s="2"/>
      <c r="K73" s="2"/>
      <c r="L73" s="2"/>
      <c r="M73" s="2"/>
      <c r="N73" s="2"/>
      <c r="O73" s="2">
        <v>71.0</v>
      </c>
      <c r="P73" s="2">
        <v>3.3998184</v>
      </c>
      <c r="Q73" s="55">
        <v>5.0E-4</v>
      </c>
      <c r="R73" s="2">
        <v>23.479744</v>
      </c>
      <c r="S73" s="2">
        <v>0.015123</v>
      </c>
      <c r="T73" s="2">
        <v>20.9</v>
      </c>
    </row>
    <row r="74">
      <c r="A74" s="59">
        <v>72.0</v>
      </c>
      <c r="B74" s="58">
        <v>3.3996387</v>
      </c>
      <c r="C74" s="60">
        <v>5.0E-4</v>
      </c>
      <c r="D74" s="58">
        <v>23.414484</v>
      </c>
      <c r="E74" s="58">
        <v>0.015123</v>
      </c>
      <c r="F74" s="58">
        <v>20.25</v>
      </c>
      <c r="G74" s="2"/>
      <c r="H74" s="2"/>
      <c r="I74" s="2"/>
      <c r="J74" s="2"/>
      <c r="K74" s="2"/>
      <c r="L74" s="2"/>
      <c r="M74" s="2"/>
      <c r="N74" s="2"/>
      <c r="O74" s="2">
        <v>72.0</v>
      </c>
      <c r="P74" s="2">
        <v>3.3998137</v>
      </c>
      <c r="Q74" s="55">
        <v>5.0E-4</v>
      </c>
      <c r="R74" s="2">
        <v>23.4680328</v>
      </c>
      <c r="S74" s="2">
        <v>0.015123</v>
      </c>
      <c r="T74" s="2">
        <v>20.9</v>
      </c>
    </row>
    <row r="75">
      <c r="A75" s="59">
        <v>73.0</v>
      </c>
      <c r="B75" s="58">
        <v>3.3997638</v>
      </c>
      <c r="C75" s="60">
        <v>5.0E-4</v>
      </c>
      <c r="D75" s="58">
        <v>23.3992233</v>
      </c>
      <c r="E75" s="58">
        <v>0.015123</v>
      </c>
      <c r="F75" s="58">
        <v>20.26</v>
      </c>
      <c r="G75" s="2"/>
      <c r="H75" s="2"/>
      <c r="I75" s="2"/>
      <c r="J75" s="2"/>
      <c r="K75" s="2"/>
      <c r="L75" s="2"/>
      <c r="M75" s="2"/>
      <c r="N75" s="2"/>
      <c r="O75" s="2">
        <v>73.0</v>
      </c>
      <c r="P75" s="2">
        <v>3.3997719</v>
      </c>
      <c r="Q75" s="55">
        <v>5.0E-4</v>
      </c>
      <c r="R75" s="2">
        <v>23.4519691</v>
      </c>
      <c r="S75" s="2">
        <v>0.015123</v>
      </c>
      <c r="T75" s="2">
        <v>20.89</v>
      </c>
    </row>
    <row r="76">
      <c r="A76" s="59">
        <v>74.0</v>
      </c>
      <c r="B76" s="58">
        <v>3.399672</v>
      </c>
      <c r="C76" s="60">
        <v>5.0E-4</v>
      </c>
      <c r="D76" s="58">
        <v>23.3815289</v>
      </c>
      <c r="E76" s="58">
        <v>0.015123</v>
      </c>
      <c r="F76" s="58">
        <v>20.27</v>
      </c>
      <c r="G76" s="2"/>
      <c r="H76" s="2"/>
      <c r="I76" s="2"/>
      <c r="J76" s="2"/>
      <c r="K76" s="2"/>
      <c r="L76" s="2"/>
      <c r="M76" s="2"/>
      <c r="N76" s="2"/>
      <c r="O76" s="2">
        <v>74.0</v>
      </c>
      <c r="P76" s="2">
        <v>3.3997278</v>
      </c>
      <c r="Q76" s="55">
        <v>5.0E-4</v>
      </c>
      <c r="R76" s="2">
        <v>23.4340878</v>
      </c>
      <c r="S76" s="2">
        <v>0.015123</v>
      </c>
      <c r="T76" s="2">
        <v>20.91</v>
      </c>
    </row>
    <row r="77">
      <c r="A77" s="59">
        <v>75.0</v>
      </c>
      <c r="B77" s="58">
        <v>3.3997316</v>
      </c>
      <c r="C77" s="60">
        <v>5.0E-4</v>
      </c>
      <c r="D77" s="58">
        <v>23.3584461</v>
      </c>
      <c r="E77" s="58">
        <v>0.015123</v>
      </c>
      <c r="F77" s="58">
        <v>20.26</v>
      </c>
      <c r="G77" s="2"/>
      <c r="H77" s="2"/>
      <c r="I77" s="2"/>
      <c r="J77" s="2"/>
      <c r="K77" s="2"/>
      <c r="L77" s="2"/>
      <c r="M77" s="2"/>
      <c r="N77" s="2"/>
      <c r="O77" s="2">
        <v>75.0</v>
      </c>
      <c r="P77" s="2">
        <v>3.3996964</v>
      </c>
      <c r="Q77" s="55">
        <v>5.0E-4</v>
      </c>
      <c r="R77" s="2">
        <v>23.4121017</v>
      </c>
      <c r="S77" s="2">
        <v>0.015123</v>
      </c>
      <c r="T77" s="2">
        <v>20.89</v>
      </c>
    </row>
    <row r="78">
      <c r="A78" s="59">
        <v>76.0</v>
      </c>
      <c r="B78" s="58">
        <v>3.3998775</v>
      </c>
      <c r="C78" s="60">
        <v>5.0E-4</v>
      </c>
      <c r="D78" s="58">
        <v>23.331953</v>
      </c>
      <c r="E78" s="58">
        <v>0.015123</v>
      </c>
      <c r="F78" s="58">
        <v>20.24</v>
      </c>
      <c r="G78" s="2"/>
      <c r="H78" s="2"/>
      <c r="I78" s="2"/>
      <c r="J78" s="2"/>
      <c r="K78" s="2"/>
      <c r="L78" s="2"/>
      <c r="M78" s="2"/>
      <c r="N78" s="2"/>
      <c r="O78" s="2">
        <v>76.0</v>
      </c>
      <c r="P78" s="2">
        <v>3.3997283</v>
      </c>
      <c r="Q78" s="55">
        <v>5.0E-4</v>
      </c>
      <c r="R78" s="2">
        <v>23.3936615</v>
      </c>
      <c r="S78" s="2">
        <v>0.015123</v>
      </c>
      <c r="T78" s="2">
        <v>20.9</v>
      </c>
    </row>
    <row r="79">
      <c r="A79" s="59">
        <v>77.0</v>
      </c>
      <c r="B79" s="58">
        <v>3.3997622</v>
      </c>
      <c r="C79" s="60">
        <v>5.0E-4</v>
      </c>
      <c r="D79" s="58">
        <v>23.3269291</v>
      </c>
      <c r="E79" s="58">
        <v>0.015123</v>
      </c>
      <c r="F79" s="58">
        <v>20.25</v>
      </c>
      <c r="G79" s="2"/>
      <c r="H79" s="2"/>
      <c r="I79" s="2"/>
      <c r="J79" s="2"/>
      <c r="K79" s="2"/>
      <c r="L79" s="2"/>
      <c r="M79" s="2"/>
      <c r="N79" s="2"/>
      <c r="O79" s="2">
        <v>77.0</v>
      </c>
      <c r="P79" s="2">
        <v>3.3997602</v>
      </c>
      <c r="Q79" s="55">
        <v>5.0E-4</v>
      </c>
      <c r="R79" s="2">
        <v>23.3774643</v>
      </c>
      <c r="S79" s="2">
        <v>0.015123</v>
      </c>
      <c r="T79" s="2">
        <v>20.92</v>
      </c>
    </row>
    <row r="80">
      <c r="A80" s="59">
        <v>78.0</v>
      </c>
      <c r="B80" s="58">
        <v>3.3997192</v>
      </c>
      <c r="C80" s="60">
        <v>5.0E-4</v>
      </c>
      <c r="D80" s="58">
        <v>23.3147411</v>
      </c>
      <c r="E80" s="58">
        <v>0.015123</v>
      </c>
      <c r="F80" s="58">
        <v>20.27</v>
      </c>
      <c r="G80" s="2"/>
      <c r="H80" s="2"/>
      <c r="I80" s="2"/>
      <c r="J80" s="2"/>
      <c r="K80" s="2"/>
      <c r="L80" s="2"/>
      <c r="M80" s="2"/>
      <c r="N80" s="2"/>
      <c r="O80" s="2">
        <v>78.0</v>
      </c>
      <c r="P80" s="2">
        <v>3.3997765</v>
      </c>
      <c r="Q80" s="55">
        <v>5.0E-4</v>
      </c>
      <c r="R80" s="2">
        <v>23.3609104</v>
      </c>
      <c r="S80" s="2">
        <v>0.015123</v>
      </c>
      <c r="T80" s="2">
        <v>20.91</v>
      </c>
    </row>
    <row r="81">
      <c r="A81" s="59">
        <v>79.0</v>
      </c>
      <c r="B81" s="58">
        <v>3.3997707</v>
      </c>
      <c r="C81" s="60">
        <v>5.0E-4</v>
      </c>
      <c r="D81" s="58">
        <v>23.2996616</v>
      </c>
      <c r="E81" s="58">
        <v>0.015123</v>
      </c>
      <c r="F81" s="58">
        <v>20.27</v>
      </c>
      <c r="G81" s="2"/>
      <c r="H81" s="2"/>
      <c r="I81" s="2"/>
      <c r="J81" s="2"/>
      <c r="K81" s="2"/>
      <c r="L81" s="2"/>
      <c r="M81" s="2"/>
      <c r="N81" s="2"/>
      <c r="O81" s="2">
        <v>79.0</v>
      </c>
      <c r="P81" s="2">
        <v>3.3997791</v>
      </c>
      <c r="Q81" s="55">
        <v>5.0E-4</v>
      </c>
      <c r="R81" s="2">
        <v>23.3462238</v>
      </c>
      <c r="S81" s="2">
        <v>0.015123</v>
      </c>
      <c r="T81" s="2">
        <v>20.92</v>
      </c>
    </row>
    <row r="82">
      <c r="A82" s="59">
        <v>80.0</v>
      </c>
      <c r="B82" s="58">
        <v>3.3996778</v>
      </c>
      <c r="C82" s="60">
        <v>5.0E-4</v>
      </c>
      <c r="D82" s="58">
        <v>23.2797604</v>
      </c>
      <c r="E82" s="58">
        <v>0.015123</v>
      </c>
      <c r="F82" s="58">
        <v>20.27</v>
      </c>
      <c r="G82" s="2"/>
      <c r="H82" s="2"/>
      <c r="I82" s="2"/>
      <c r="J82" s="2"/>
      <c r="K82" s="2"/>
      <c r="L82" s="2"/>
      <c r="M82" s="2"/>
      <c r="N82" s="2"/>
      <c r="O82" s="2">
        <v>80.0</v>
      </c>
      <c r="P82" s="2">
        <v>3.3998277</v>
      </c>
      <c r="Q82" s="55">
        <v>5.0E-4</v>
      </c>
      <c r="R82" s="2">
        <v>23.3344116</v>
      </c>
      <c r="S82" s="2">
        <v>0.015123</v>
      </c>
      <c r="T82" s="2">
        <v>20.92</v>
      </c>
    </row>
    <row r="83">
      <c r="A83" s="59">
        <v>81.0</v>
      </c>
      <c r="B83" s="58">
        <v>3.3997357</v>
      </c>
      <c r="C83" s="60">
        <v>5.0E-4</v>
      </c>
      <c r="D83" s="58">
        <v>23.2699947</v>
      </c>
      <c r="E83" s="58">
        <v>0.015123</v>
      </c>
      <c r="F83" s="58">
        <v>20.26</v>
      </c>
      <c r="G83" s="2"/>
      <c r="H83" s="2"/>
      <c r="I83" s="2"/>
      <c r="J83" s="2"/>
      <c r="K83" s="2"/>
      <c r="L83" s="2"/>
      <c r="M83" s="2"/>
      <c r="N83" s="2"/>
      <c r="O83" s="2">
        <v>81.0</v>
      </c>
      <c r="P83" s="2">
        <v>3.3997846</v>
      </c>
      <c r="Q83" s="55">
        <v>5.0E-4</v>
      </c>
      <c r="R83" s="2">
        <v>23.3222504</v>
      </c>
      <c r="S83" s="2">
        <v>0.015123</v>
      </c>
      <c r="T83" s="2">
        <v>20.92</v>
      </c>
    </row>
    <row r="84">
      <c r="A84" s="59">
        <v>82.0</v>
      </c>
      <c r="B84" s="58">
        <v>3.3997364</v>
      </c>
      <c r="C84" s="60">
        <v>5.0E-4</v>
      </c>
      <c r="D84" s="58">
        <v>23.2547398</v>
      </c>
      <c r="E84" s="58">
        <v>0.015123</v>
      </c>
      <c r="F84" s="58">
        <v>20.25</v>
      </c>
      <c r="G84" s="2"/>
      <c r="H84" s="2"/>
      <c r="I84" s="2"/>
      <c r="J84" s="2"/>
      <c r="K84" s="2"/>
      <c r="L84" s="2"/>
      <c r="M84" s="2"/>
      <c r="N84" s="2"/>
      <c r="O84" s="2">
        <v>82.0</v>
      </c>
      <c r="P84" s="2">
        <v>3.399761</v>
      </c>
      <c r="Q84" s="55">
        <v>5.0E-4</v>
      </c>
      <c r="R84" s="2">
        <v>23.3065662</v>
      </c>
      <c r="S84" s="2">
        <v>0.015123</v>
      </c>
      <c r="T84" s="2">
        <v>20.92</v>
      </c>
    </row>
    <row r="85">
      <c r="A85" s="59">
        <v>83.0</v>
      </c>
      <c r="B85" s="58">
        <v>3.3997269</v>
      </c>
      <c r="C85" s="60">
        <v>5.0E-4</v>
      </c>
      <c r="D85" s="58">
        <v>23.230669</v>
      </c>
      <c r="E85" s="58">
        <v>0.015123</v>
      </c>
      <c r="F85" s="58">
        <v>20.25</v>
      </c>
      <c r="G85" s="2"/>
      <c r="H85" s="2"/>
      <c r="I85" s="2"/>
      <c r="J85" s="2"/>
      <c r="K85" s="2"/>
      <c r="L85" s="2"/>
      <c r="M85" s="2"/>
      <c r="N85" s="2"/>
      <c r="O85" s="2">
        <v>83.0</v>
      </c>
      <c r="P85" s="2">
        <v>3.3997269</v>
      </c>
      <c r="Q85" s="55">
        <v>5.0E-4</v>
      </c>
      <c r="R85" s="2">
        <v>23.2876816</v>
      </c>
      <c r="S85" s="2">
        <v>0.015123</v>
      </c>
      <c r="T85" s="2">
        <v>20.92</v>
      </c>
    </row>
    <row r="86">
      <c r="A86" s="59">
        <v>84.0</v>
      </c>
      <c r="B86" s="58">
        <v>3.3996577</v>
      </c>
      <c r="C86" s="60">
        <v>5.0E-4</v>
      </c>
      <c r="D86" s="58">
        <v>23.216486</v>
      </c>
      <c r="E86" s="58">
        <v>0.015123</v>
      </c>
      <c r="F86" s="58">
        <v>20.27</v>
      </c>
      <c r="G86" s="2"/>
      <c r="H86" s="2"/>
      <c r="I86" s="2"/>
      <c r="J86" s="2"/>
      <c r="K86" s="2"/>
      <c r="L86" s="2"/>
      <c r="M86" s="2"/>
      <c r="N86" s="2"/>
      <c r="O86" s="2">
        <v>84.0</v>
      </c>
      <c r="P86" s="2">
        <v>3.3996937</v>
      </c>
      <c r="Q86" s="55">
        <v>5.0E-4</v>
      </c>
      <c r="R86" s="2">
        <v>23.2664719</v>
      </c>
      <c r="S86" s="2">
        <v>0.015123</v>
      </c>
      <c r="T86" s="2">
        <v>20.91</v>
      </c>
    </row>
    <row r="87">
      <c r="A87" s="59">
        <v>85.0</v>
      </c>
      <c r="B87" s="58">
        <v>3.3997855</v>
      </c>
      <c r="C87" s="60">
        <v>5.0E-4</v>
      </c>
      <c r="D87" s="58">
        <v>23.1892796</v>
      </c>
      <c r="E87" s="58">
        <v>0.015123</v>
      </c>
      <c r="F87" s="58">
        <v>20.26</v>
      </c>
      <c r="G87" s="2"/>
      <c r="H87" s="2"/>
      <c r="I87" s="2"/>
      <c r="J87" s="2"/>
      <c r="K87" s="2"/>
      <c r="L87" s="2"/>
      <c r="M87" s="2"/>
      <c r="N87" s="2"/>
      <c r="O87" s="2">
        <v>85.0</v>
      </c>
      <c r="P87" s="2">
        <v>3.3997517</v>
      </c>
      <c r="Q87" s="55">
        <v>5.0E-4</v>
      </c>
      <c r="R87" s="2">
        <v>23.2493362</v>
      </c>
      <c r="S87" s="2">
        <v>0.015123</v>
      </c>
      <c r="T87" s="2">
        <v>20.9</v>
      </c>
    </row>
    <row r="88">
      <c r="A88" s="59">
        <v>86.0</v>
      </c>
      <c r="B88" s="58">
        <v>3.399718</v>
      </c>
      <c r="C88" s="60">
        <v>5.0E-4</v>
      </c>
      <c r="D88" s="58">
        <v>23.1811047</v>
      </c>
      <c r="E88" s="58">
        <v>0.015123</v>
      </c>
      <c r="F88" s="58">
        <v>20.25</v>
      </c>
      <c r="G88" s="2"/>
      <c r="H88" s="2"/>
      <c r="I88" s="2"/>
      <c r="J88" s="2"/>
      <c r="K88" s="2"/>
      <c r="L88" s="2"/>
      <c r="M88" s="2"/>
      <c r="N88" s="2"/>
      <c r="O88" s="2">
        <v>86.0</v>
      </c>
      <c r="P88" s="2">
        <v>3.3997715</v>
      </c>
      <c r="Q88" s="55">
        <v>5.0E-4</v>
      </c>
      <c r="R88" s="2">
        <v>23.2328186</v>
      </c>
      <c r="S88" s="2">
        <v>0.015123</v>
      </c>
      <c r="T88" s="2">
        <v>20.92</v>
      </c>
    </row>
    <row r="89">
      <c r="A89" s="59">
        <v>87.0</v>
      </c>
      <c r="B89" s="58">
        <v>3.3996902</v>
      </c>
      <c r="C89" s="60">
        <v>5.0E-4</v>
      </c>
      <c r="D89" s="58">
        <v>23.1621017</v>
      </c>
      <c r="E89" s="58">
        <v>0.015123</v>
      </c>
      <c r="F89" s="58">
        <v>20.27</v>
      </c>
      <c r="G89" s="2"/>
      <c r="H89" s="2"/>
      <c r="I89" s="2"/>
      <c r="J89" s="2"/>
      <c r="K89" s="2"/>
      <c r="L89" s="2"/>
      <c r="M89" s="2"/>
      <c r="N89" s="2"/>
      <c r="O89" s="2">
        <v>87.0</v>
      </c>
      <c r="P89" s="2">
        <v>3.3997889</v>
      </c>
      <c r="Q89" s="55">
        <v>5.0E-4</v>
      </c>
      <c r="R89" s="2">
        <v>23.2183475</v>
      </c>
      <c r="S89" s="2">
        <v>0.015123</v>
      </c>
      <c r="T89" s="2">
        <v>20.92</v>
      </c>
    </row>
    <row r="90">
      <c r="A90" s="59">
        <v>88.0</v>
      </c>
      <c r="B90" s="58">
        <v>3.3996692</v>
      </c>
      <c r="C90" s="60">
        <v>5.0E-4</v>
      </c>
      <c r="D90" s="58">
        <v>23.1519699</v>
      </c>
      <c r="E90" s="58">
        <v>0.015123</v>
      </c>
      <c r="F90" s="58">
        <v>20.28</v>
      </c>
      <c r="G90" s="2"/>
      <c r="H90" s="2"/>
      <c r="I90" s="2"/>
      <c r="J90" s="2"/>
      <c r="K90" s="2"/>
      <c r="L90" s="2"/>
      <c r="M90" s="2"/>
      <c r="N90" s="2"/>
      <c r="O90" s="2">
        <v>88.0</v>
      </c>
      <c r="P90" s="2">
        <v>3.3997869</v>
      </c>
      <c r="Q90" s="55">
        <v>5.0E-4</v>
      </c>
      <c r="R90" s="2">
        <v>23.2034836</v>
      </c>
      <c r="S90" s="2">
        <v>0.015123</v>
      </c>
      <c r="T90" s="2">
        <v>20.93</v>
      </c>
    </row>
    <row r="91">
      <c r="A91" s="59">
        <v>89.0</v>
      </c>
      <c r="B91" s="58">
        <v>3.3996391</v>
      </c>
      <c r="C91" s="60">
        <v>5.0E-4</v>
      </c>
      <c r="D91" s="58">
        <v>23.1317863</v>
      </c>
      <c r="E91" s="58">
        <v>0.015123</v>
      </c>
      <c r="F91" s="58">
        <v>20.25</v>
      </c>
      <c r="G91" s="2"/>
      <c r="H91" s="2"/>
      <c r="I91" s="2"/>
      <c r="J91" s="2"/>
      <c r="K91" s="2"/>
      <c r="L91" s="2"/>
      <c r="M91" s="2"/>
      <c r="N91" s="2"/>
      <c r="O91" s="2">
        <v>89.0</v>
      </c>
      <c r="P91" s="2">
        <v>3.3998399</v>
      </c>
      <c r="Q91" s="55">
        <v>5.0E-4</v>
      </c>
      <c r="R91" s="2">
        <v>23.1928329</v>
      </c>
      <c r="S91" s="2">
        <v>0.015123</v>
      </c>
      <c r="T91" s="2">
        <v>20.92</v>
      </c>
    </row>
    <row r="92">
      <c r="A92" s="59">
        <v>90.0</v>
      </c>
      <c r="B92" s="58">
        <v>3.3998218</v>
      </c>
      <c r="C92" s="60">
        <v>5.0E-4</v>
      </c>
      <c r="D92" s="58">
        <v>23.1307945</v>
      </c>
      <c r="E92" s="58">
        <v>0.015123</v>
      </c>
      <c r="F92" s="58">
        <v>20.28</v>
      </c>
      <c r="G92" s="2"/>
      <c r="H92" s="2"/>
      <c r="I92" s="2"/>
      <c r="J92" s="2"/>
      <c r="K92" s="2"/>
      <c r="L92" s="2"/>
      <c r="M92" s="2"/>
      <c r="N92" s="2"/>
      <c r="O92" s="2">
        <v>90.0</v>
      </c>
      <c r="P92" s="2">
        <v>3.3997717</v>
      </c>
      <c r="Q92" s="55">
        <v>5.0E-4</v>
      </c>
      <c r="R92" s="2">
        <v>23.1785889</v>
      </c>
      <c r="S92" s="2">
        <v>0.015123</v>
      </c>
      <c r="T92" s="2">
        <v>20.9</v>
      </c>
    </row>
    <row r="93">
      <c r="A93" s="59">
        <v>91.0</v>
      </c>
      <c r="B93" s="58">
        <v>3.3997383</v>
      </c>
      <c r="C93" s="60">
        <v>5.0E-4</v>
      </c>
      <c r="D93" s="58">
        <v>23.114212</v>
      </c>
      <c r="E93" s="58">
        <v>0.015123</v>
      </c>
      <c r="F93" s="58">
        <v>20.25</v>
      </c>
      <c r="G93" s="2"/>
      <c r="H93" s="2"/>
      <c r="I93" s="2"/>
      <c r="J93" s="2"/>
      <c r="K93" s="2"/>
      <c r="L93" s="2"/>
      <c r="M93" s="2"/>
      <c r="N93" s="2"/>
      <c r="O93" s="2">
        <v>91.0</v>
      </c>
      <c r="P93" s="2">
        <v>3.3997574</v>
      </c>
      <c r="Q93" s="55">
        <v>5.0E-4</v>
      </c>
      <c r="R93" s="2">
        <v>23.1635628</v>
      </c>
      <c r="S93" s="2">
        <v>0.015123</v>
      </c>
      <c r="T93" s="2">
        <v>20.9</v>
      </c>
    </row>
    <row r="94">
      <c r="A94" s="59">
        <v>92.0</v>
      </c>
      <c r="B94" s="58">
        <v>3.3998201</v>
      </c>
      <c r="C94" s="60">
        <v>5.0E-4</v>
      </c>
      <c r="D94" s="58">
        <v>23.0879364</v>
      </c>
      <c r="E94" s="58">
        <v>0.015123</v>
      </c>
      <c r="F94" s="58">
        <v>20.26</v>
      </c>
      <c r="G94" s="2"/>
      <c r="H94" s="2"/>
      <c r="I94" s="2"/>
      <c r="J94" s="2"/>
      <c r="K94" s="2"/>
      <c r="L94" s="2"/>
      <c r="M94" s="2"/>
      <c r="N94" s="2"/>
      <c r="O94" s="2">
        <v>92.0</v>
      </c>
      <c r="P94" s="2">
        <v>3.3996844</v>
      </c>
      <c r="Q94" s="55">
        <v>5.0E-4</v>
      </c>
      <c r="R94" s="2">
        <v>23.1440525</v>
      </c>
      <c r="S94" s="2">
        <v>0.015123</v>
      </c>
      <c r="T94" s="2">
        <v>20.94</v>
      </c>
    </row>
    <row r="95">
      <c r="A95" s="59">
        <v>93.0</v>
      </c>
      <c r="B95" s="58">
        <v>3.3997664</v>
      </c>
      <c r="C95" s="60">
        <v>5.0E-4</v>
      </c>
      <c r="D95" s="58">
        <v>23.0684128</v>
      </c>
      <c r="E95" s="58">
        <v>0.015123</v>
      </c>
      <c r="F95" s="58">
        <v>20.26</v>
      </c>
      <c r="G95" s="2"/>
      <c r="H95" s="2"/>
      <c r="I95" s="2"/>
      <c r="J95" s="2"/>
      <c r="K95" s="2"/>
      <c r="L95" s="2"/>
      <c r="M95" s="2"/>
      <c r="N95" s="2"/>
      <c r="O95" s="2">
        <v>93.0</v>
      </c>
      <c r="P95" s="2">
        <v>3.3997102</v>
      </c>
      <c r="Q95" s="55">
        <v>5.0E-4</v>
      </c>
      <c r="R95" s="2">
        <v>23.1240444</v>
      </c>
      <c r="S95" s="2">
        <v>0.015123</v>
      </c>
      <c r="T95" s="2">
        <v>20.91</v>
      </c>
    </row>
    <row r="96">
      <c r="A96" s="59">
        <v>94.0</v>
      </c>
      <c r="B96" s="58">
        <v>3.3997703</v>
      </c>
      <c r="C96" s="60">
        <v>5.0E-4</v>
      </c>
      <c r="D96" s="58">
        <v>23.0511799</v>
      </c>
      <c r="E96" s="58">
        <v>0.015123</v>
      </c>
      <c r="F96" s="58">
        <v>20.26</v>
      </c>
      <c r="G96" s="2"/>
      <c r="H96" s="2"/>
      <c r="I96" s="2"/>
      <c r="J96" s="2"/>
      <c r="K96" s="2"/>
      <c r="L96" s="2"/>
      <c r="M96" s="2"/>
      <c r="N96" s="2"/>
      <c r="O96" s="2">
        <v>94.0</v>
      </c>
      <c r="P96" s="2">
        <v>3.3997257</v>
      </c>
      <c r="Q96" s="55">
        <v>5.0E-4</v>
      </c>
      <c r="R96" s="2">
        <v>23.107048</v>
      </c>
      <c r="S96" s="2">
        <v>0.015123</v>
      </c>
      <c r="T96" s="2">
        <v>20.92</v>
      </c>
    </row>
    <row r="97">
      <c r="A97" s="59">
        <v>95.0</v>
      </c>
      <c r="B97" s="58">
        <v>3.3996737</v>
      </c>
      <c r="C97" s="60">
        <v>5.0E-4</v>
      </c>
      <c r="D97" s="58">
        <v>23.0367947</v>
      </c>
      <c r="E97" s="58">
        <v>0.015123</v>
      </c>
      <c r="F97" s="58">
        <v>20.28</v>
      </c>
      <c r="G97" s="2"/>
      <c r="H97" s="2"/>
      <c r="I97" s="2"/>
      <c r="J97" s="2"/>
      <c r="K97" s="2"/>
      <c r="L97" s="2"/>
      <c r="M97" s="2"/>
      <c r="N97" s="2"/>
      <c r="O97" s="2">
        <v>95.0</v>
      </c>
      <c r="P97" s="2">
        <v>3.39977</v>
      </c>
      <c r="Q97" s="55">
        <v>5.0E-4</v>
      </c>
      <c r="R97" s="2">
        <v>23.0912819</v>
      </c>
      <c r="S97" s="2">
        <v>0.015123</v>
      </c>
      <c r="T97" s="2">
        <v>20.92</v>
      </c>
    </row>
    <row r="98">
      <c r="A98" s="59">
        <v>96.0</v>
      </c>
      <c r="B98" s="58">
        <v>3.3996086</v>
      </c>
      <c r="C98" s="60">
        <v>5.0E-4</v>
      </c>
      <c r="D98" s="58">
        <v>23.0150166</v>
      </c>
      <c r="E98" s="58">
        <v>0.015123</v>
      </c>
      <c r="F98" s="58">
        <v>20.26</v>
      </c>
      <c r="G98" s="2"/>
      <c r="H98" s="2"/>
      <c r="I98" s="2"/>
      <c r="J98" s="2"/>
      <c r="K98" s="2"/>
      <c r="L98" s="2"/>
      <c r="M98" s="2"/>
      <c r="N98" s="2"/>
      <c r="O98" s="2">
        <v>96.0</v>
      </c>
      <c r="P98" s="2">
        <v>3.3997712</v>
      </c>
      <c r="Q98" s="55">
        <v>5.0E-4</v>
      </c>
      <c r="R98" s="2">
        <v>23.0771427</v>
      </c>
      <c r="S98" s="2">
        <v>0.015123</v>
      </c>
      <c r="T98" s="2">
        <v>20.92</v>
      </c>
    </row>
    <row r="99">
      <c r="A99" s="59">
        <v>97.0</v>
      </c>
      <c r="B99" s="58">
        <v>3.3997531</v>
      </c>
      <c r="C99" s="60">
        <v>5.0E-4</v>
      </c>
      <c r="D99" s="58">
        <v>23.0064201</v>
      </c>
      <c r="E99" s="58">
        <v>0.015123</v>
      </c>
      <c r="F99" s="58">
        <v>20.25</v>
      </c>
      <c r="G99" s="2"/>
      <c r="H99" s="2"/>
      <c r="I99" s="2"/>
      <c r="J99" s="2"/>
      <c r="K99" s="2"/>
      <c r="L99" s="2"/>
      <c r="M99" s="2"/>
      <c r="N99" s="2"/>
      <c r="O99" s="2">
        <v>97.0</v>
      </c>
      <c r="P99" s="2">
        <v>3.3998189</v>
      </c>
      <c r="Q99" s="55">
        <v>5.0E-4</v>
      </c>
      <c r="R99" s="2">
        <v>23.0624771</v>
      </c>
      <c r="S99" s="2">
        <v>0.015123</v>
      </c>
      <c r="T99" s="2">
        <v>20.93</v>
      </c>
    </row>
    <row r="100">
      <c r="A100" s="59">
        <v>98.0</v>
      </c>
      <c r="B100" s="58">
        <v>3.3996968</v>
      </c>
      <c r="C100" s="60">
        <v>5.0E-4</v>
      </c>
      <c r="D100" s="58">
        <v>22.9845791</v>
      </c>
      <c r="E100" s="58">
        <v>0.015123</v>
      </c>
      <c r="F100" s="58">
        <v>20.27</v>
      </c>
      <c r="G100" s="2"/>
      <c r="H100" s="2"/>
      <c r="I100" s="2"/>
      <c r="J100" s="2"/>
      <c r="K100" s="2"/>
      <c r="L100" s="2"/>
      <c r="M100" s="2"/>
      <c r="N100" s="2"/>
      <c r="O100" s="2">
        <v>98.0</v>
      </c>
      <c r="P100" s="2">
        <v>3.3998275</v>
      </c>
      <c r="Q100" s="55">
        <v>5.0E-4</v>
      </c>
      <c r="R100" s="2">
        <v>23.0517788</v>
      </c>
      <c r="S100" s="2">
        <v>0.015123</v>
      </c>
      <c r="T100" s="2">
        <v>20.92</v>
      </c>
    </row>
    <row r="101">
      <c r="A101" s="59">
        <v>99.0</v>
      </c>
      <c r="B101" s="58">
        <v>3.3996618</v>
      </c>
      <c r="C101" s="60">
        <v>5.0E-4</v>
      </c>
      <c r="D101" s="58">
        <v>22.9798794</v>
      </c>
      <c r="E101" s="58">
        <v>0.015123</v>
      </c>
      <c r="F101" s="58">
        <v>20.29</v>
      </c>
      <c r="G101" s="2"/>
      <c r="H101" s="2"/>
      <c r="I101" s="2"/>
      <c r="J101" s="2"/>
      <c r="K101" s="2"/>
      <c r="L101" s="2"/>
      <c r="M101" s="2"/>
      <c r="N101" s="2"/>
      <c r="O101" s="2">
        <v>99.0</v>
      </c>
      <c r="P101" s="2">
        <v>3.3997521</v>
      </c>
      <c r="Q101" s="55">
        <v>5.0E-4</v>
      </c>
      <c r="R101" s="2">
        <v>23.0369148</v>
      </c>
      <c r="S101" s="2">
        <v>0.015123</v>
      </c>
      <c r="T101" s="2">
        <v>20.94</v>
      </c>
    </row>
    <row r="102">
      <c r="A102" s="59">
        <v>100.0</v>
      </c>
      <c r="B102" s="58">
        <v>3.3996894</v>
      </c>
      <c r="C102" s="60">
        <v>5.0E-4</v>
      </c>
      <c r="D102" s="58">
        <v>22.9609585</v>
      </c>
      <c r="E102" s="58">
        <v>0.015123</v>
      </c>
      <c r="F102" s="58">
        <v>20.27</v>
      </c>
      <c r="G102" s="2"/>
      <c r="H102" s="2"/>
      <c r="I102" s="2"/>
      <c r="J102" s="2"/>
      <c r="K102" s="2"/>
      <c r="L102" s="2"/>
      <c r="M102" s="2"/>
      <c r="N102" s="2"/>
      <c r="O102" s="2">
        <v>100.0</v>
      </c>
      <c r="P102" s="2">
        <v>3.3997312</v>
      </c>
      <c r="Q102" s="55">
        <v>5.0E-4</v>
      </c>
      <c r="R102" s="2">
        <v>23.0203476</v>
      </c>
      <c r="S102" s="2">
        <v>0.015123</v>
      </c>
      <c r="T102" s="2">
        <v>20.94</v>
      </c>
    </row>
    <row r="104">
      <c r="A104" s="2" t="s">
        <v>144</v>
      </c>
      <c r="B104" s="36">
        <f>AVERAGE(B3:B102)</f>
        <v>3.399748417</v>
      </c>
      <c r="C104" s="36"/>
      <c r="D104" s="36"/>
      <c r="E104" s="36"/>
      <c r="F104" s="2"/>
      <c r="G104" s="2"/>
      <c r="H104" s="2"/>
      <c r="I104" s="2"/>
      <c r="J104" s="2"/>
      <c r="K104" s="2"/>
      <c r="L104" s="2"/>
      <c r="M104" s="2"/>
      <c r="N104" s="2"/>
      <c r="O104" s="2" t="s">
        <v>144</v>
      </c>
      <c r="P104" s="45">
        <f>AVERAGE(P3:P102)</f>
        <v>3.399783951</v>
      </c>
    </row>
    <row r="105">
      <c r="A105" s="2" t="s">
        <v>145</v>
      </c>
      <c r="B105" s="36">
        <f>STDEV(B3:B102)</f>
        <v>0.00006326719682</v>
      </c>
      <c r="C105" s="36"/>
      <c r="D105" s="36"/>
      <c r="E105" s="36"/>
      <c r="F105" s="2"/>
      <c r="G105" s="2"/>
      <c r="H105" s="2"/>
      <c r="I105" s="2"/>
      <c r="J105" s="2"/>
      <c r="K105" s="2"/>
      <c r="L105" s="2"/>
      <c r="M105" s="2"/>
      <c r="N105" s="2"/>
      <c r="O105" s="2" t="s">
        <v>145</v>
      </c>
      <c r="P105" s="45">
        <f>STDEV(P3:P102)</f>
        <v>0.00004274290654</v>
      </c>
      <c r="Q105" s="2" t="s">
        <v>157</v>
      </c>
    </row>
    <row r="106">
      <c r="A106" s="2" t="s">
        <v>146</v>
      </c>
      <c r="B106" s="36">
        <f>B105/10</f>
        <v>0.000006326719682</v>
      </c>
      <c r="C106" s="36"/>
      <c r="D106" s="36"/>
      <c r="E106" s="36"/>
      <c r="F106" s="2"/>
      <c r="G106" s="2"/>
      <c r="H106" s="2"/>
      <c r="I106" s="2"/>
      <c r="J106" s="2"/>
      <c r="K106" s="2"/>
      <c r="L106" s="2"/>
      <c r="M106" s="2"/>
      <c r="N106" s="2"/>
      <c r="O106" s="2" t="s">
        <v>146</v>
      </c>
      <c r="P106" s="55">
        <v>5.0E-5</v>
      </c>
    </row>
    <row r="107">
      <c r="B107" s="56"/>
      <c r="C107" s="56"/>
      <c r="D107" s="56"/>
      <c r="E107" s="56"/>
    </row>
    <row r="108">
      <c r="A108" s="2" t="s">
        <v>147</v>
      </c>
      <c r="B108" s="36"/>
      <c r="C108" s="36">
        <f>2827.5*(1-0.000014*8)</f>
        <v>2827.18332</v>
      </c>
      <c r="D108" s="36"/>
      <c r="E108" s="36"/>
      <c r="F108" s="2"/>
      <c r="G108" s="2"/>
      <c r="H108" s="2"/>
      <c r="I108" s="2"/>
      <c r="J108" s="2"/>
      <c r="K108" s="2"/>
      <c r="L108" s="2"/>
      <c r="M108" s="2"/>
      <c r="N108" s="2"/>
      <c r="O108" s="2" t="s">
        <v>155</v>
      </c>
      <c r="Q108" s="45">
        <f>(2827.5+81.8/2)/1000*(2*pi()/P104)^2</f>
        <v>9.797083548</v>
      </c>
      <c r="R108" s="2" t="s">
        <v>130</v>
      </c>
    </row>
    <row r="109">
      <c r="A109" s="2" t="s">
        <v>148</v>
      </c>
      <c r="B109" s="56"/>
      <c r="C109" s="36">
        <v>81.8</v>
      </c>
      <c r="D109" s="56"/>
      <c r="E109" s="56"/>
    </row>
    <row r="110">
      <c r="B110" s="36"/>
      <c r="C110" s="36"/>
      <c r="D110" s="36"/>
      <c r="E110" s="36"/>
      <c r="F110" s="2"/>
      <c r="G110" s="2"/>
      <c r="H110" s="2"/>
      <c r="I110" s="2"/>
      <c r="J110" s="2"/>
      <c r="K110" s="2"/>
      <c r="L110" s="2"/>
      <c r="M110" s="2"/>
      <c r="N110" s="2"/>
      <c r="O110" s="2" t="s">
        <v>156</v>
      </c>
    </row>
    <row r="111">
      <c r="A111" s="2" t="s">
        <v>149</v>
      </c>
      <c r="B111" s="36"/>
      <c r="C111" s="36">
        <f>(C108+C109/2)*(2*pi()/B104)^2/1000</f>
        <v>9.796206697</v>
      </c>
      <c r="D111" s="36" t="s">
        <v>130</v>
      </c>
      <c r="E111" s="36"/>
      <c r="F111" s="2"/>
      <c r="G111" s="2"/>
      <c r="H111" s="2"/>
      <c r="I111" s="2"/>
      <c r="J111" s="2"/>
      <c r="K111" s="2"/>
      <c r="L111" s="2"/>
      <c r="M111" s="2"/>
      <c r="N111" s="2"/>
      <c r="O111" s="33" t="s">
        <v>151</v>
      </c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9.797003555</v>
      </c>
      <c r="E113" s="36" t="s">
        <v>130</v>
      </c>
      <c r="F113" s="2"/>
      <c r="G113" s="2"/>
      <c r="H113" s="2"/>
      <c r="I113" s="2"/>
      <c r="J113" s="2"/>
      <c r="K113" s="2"/>
      <c r="L113" s="2"/>
      <c r="M113" s="2"/>
      <c r="N113" s="2"/>
      <c r="O113" s="33" t="s">
        <v>153</v>
      </c>
    </row>
    <row r="114">
      <c r="A114" s="33" t="s">
        <v>151</v>
      </c>
      <c r="B114" s="56"/>
      <c r="C114" s="56"/>
      <c r="D114" s="56"/>
      <c r="E114" s="56"/>
    </row>
    <row r="115">
      <c r="A115" s="62" t="s">
        <v>152</v>
      </c>
      <c r="B115" s="62"/>
      <c r="C115" s="63">
        <v>9.7956</v>
      </c>
      <c r="D115" s="56"/>
      <c r="E115" s="56"/>
    </row>
    <row r="116">
      <c r="A116" s="64" t="s">
        <v>153</v>
      </c>
      <c r="B116" s="62"/>
      <c r="C116" s="62"/>
      <c r="D116" s="56"/>
      <c r="E116" s="56"/>
    </row>
    <row r="117">
      <c r="A117" s="62" t="s">
        <v>154</v>
      </c>
      <c r="B117" s="62"/>
      <c r="C117" s="65">
        <f>(C111-C115)/9.8*1000</f>
        <v>0.06190781621</v>
      </c>
    </row>
  </sheetData>
  <hyperlinks>
    <hyperlink r:id="rId1" ref="O111"/>
    <hyperlink r:id="rId2" ref="O113"/>
    <hyperlink r:id="rId3" ref="A114"/>
    <hyperlink r:id="rId4" ref="A116"/>
  </hyperlinks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44286.0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>
      <c r="A2" s="58" t="s">
        <v>138</v>
      </c>
      <c r="B2" s="58" t="s">
        <v>139</v>
      </c>
      <c r="C2" s="58" t="s">
        <v>140</v>
      </c>
      <c r="D2" s="58" t="s">
        <v>141</v>
      </c>
      <c r="E2" s="58" t="s">
        <v>142</v>
      </c>
      <c r="F2" s="58" t="s">
        <v>143</v>
      </c>
      <c r="G2" s="2"/>
      <c r="H2" s="2"/>
      <c r="I2" s="2"/>
      <c r="J2" s="2"/>
      <c r="K2" s="2"/>
      <c r="L2" s="2"/>
      <c r="M2" s="2"/>
      <c r="N2" s="2"/>
    </row>
    <row r="3">
      <c r="A3" s="59">
        <v>1.0</v>
      </c>
      <c r="B3" s="58">
        <v>3.4024458</v>
      </c>
      <c r="C3" s="60">
        <v>5.0E-4</v>
      </c>
      <c r="D3" s="58">
        <v>27.1735458</v>
      </c>
      <c r="E3" s="58">
        <v>0.015123</v>
      </c>
      <c r="F3" s="58">
        <v>25.51</v>
      </c>
      <c r="G3" s="2"/>
      <c r="H3" s="2"/>
      <c r="I3" s="2"/>
      <c r="J3" s="2"/>
      <c r="K3" s="2"/>
      <c r="L3" s="2"/>
      <c r="M3" s="2"/>
      <c r="N3" s="2"/>
      <c r="Q3" s="55"/>
    </row>
    <row r="4">
      <c r="A4" s="59">
        <v>2.0</v>
      </c>
      <c r="B4" s="58">
        <v>3.4025795</v>
      </c>
      <c r="C4" s="60">
        <v>5.0E-4</v>
      </c>
      <c r="D4" s="58">
        <v>27.1991291</v>
      </c>
      <c r="E4" s="58">
        <v>0.015123</v>
      </c>
      <c r="F4" s="58">
        <v>25.5</v>
      </c>
      <c r="G4" s="2"/>
      <c r="H4" s="2"/>
      <c r="I4" s="2"/>
      <c r="J4" s="2"/>
      <c r="K4" s="2"/>
      <c r="L4" s="2"/>
      <c r="M4" s="2"/>
      <c r="N4" s="2"/>
      <c r="Q4" s="55"/>
    </row>
    <row r="5">
      <c r="A5" s="59">
        <v>3.0</v>
      </c>
      <c r="B5" s="58">
        <v>3.4024103</v>
      </c>
      <c r="C5" s="60">
        <v>5.0E-4</v>
      </c>
      <c r="D5" s="58">
        <v>27.1953888</v>
      </c>
      <c r="E5" s="58">
        <v>0.015123</v>
      </c>
      <c r="F5" s="58">
        <v>25.53</v>
      </c>
      <c r="G5" s="2"/>
      <c r="H5" s="2"/>
      <c r="I5" s="2"/>
      <c r="J5" s="2"/>
      <c r="K5" s="2"/>
      <c r="L5" s="2"/>
      <c r="M5" s="2"/>
      <c r="N5" s="2"/>
      <c r="Q5" s="55"/>
    </row>
    <row r="6">
      <c r="A6" s="59">
        <v>4.0</v>
      </c>
      <c r="B6" s="58">
        <v>3.4022903</v>
      </c>
      <c r="C6" s="60">
        <v>5.0E-4</v>
      </c>
      <c r="D6" s="58">
        <v>27.1552486</v>
      </c>
      <c r="E6" s="58">
        <v>0.015123</v>
      </c>
      <c r="F6" s="58">
        <v>25.53</v>
      </c>
      <c r="G6" s="2"/>
      <c r="H6" s="2"/>
      <c r="I6" s="2"/>
      <c r="J6" s="2"/>
      <c r="K6" s="2"/>
      <c r="L6" s="2"/>
      <c r="M6" s="2"/>
      <c r="N6" s="2"/>
      <c r="Q6" s="55"/>
    </row>
    <row r="7">
      <c r="A7" s="59">
        <v>5.0</v>
      </c>
      <c r="B7" s="58">
        <v>3.4020822</v>
      </c>
      <c r="C7" s="60">
        <v>5.0E-4</v>
      </c>
      <c r="D7" s="58">
        <v>27.0876274</v>
      </c>
      <c r="E7" s="58">
        <v>0.015123</v>
      </c>
      <c r="F7" s="58">
        <v>25.58</v>
      </c>
      <c r="G7" s="2"/>
      <c r="H7" s="2"/>
      <c r="I7" s="2"/>
      <c r="J7" s="2"/>
      <c r="K7" s="2"/>
      <c r="L7" s="2"/>
      <c r="M7" s="2"/>
      <c r="N7" s="2"/>
      <c r="Q7" s="55"/>
    </row>
    <row r="8">
      <c r="A8" s="59">
        <v>6.0</v>
      </c>
      <c r="B8" s="58">
        <v>3.4023767</v>
      </c>
      <c r="C8" s="60">
        <v>5.0E-4</v>
      </c>
      <c r="D8" s="58">
        <v>27.095541</v>
      </c>
      <c r="E8" s="58">
        <v>0.015123</v>
      </c>
      <c r="F8" s="58">
        <v>25.58</v>
      </c>
      <c r="G8" s="2"/>
      <c r="H8" s="2"/>
      <c r="I8" s="2"/>
      <c r="J8" s="2"/>
      <c r="K8" s="2"/>
      <c r="L8" s="2"/>
      <c r="M8" s="2"/>
      <c r="N8" s="2"/>
      <c r="Q8" s="55"/>
    </row>
    <row r="9">
      <c r="A9" s="59">
        <v>7.0</v>
      </c>
      <c r="B9" s="58">
        <v>3.4025064</v>
      </c>
      <c r="C9" s="60">
        <v>5.0E-4</v>
      </c>
      <c r="D9" s="58">
        <v>26.972723</v>
      </c>
      <c r="E9" s="58">
        <v>0.015123</v>
      </c>
      <c r="F9" s="58">
        <v>25.6</v>
      </c>
      <c r="G9" s="2"/>
      <c r="H9" s="2"/>
      <c r="I9" s="2"/>
      <c r="J9" s="2"/>
      <c r="K9" s="2"/>
      <c r="L9" s="2"/>
      <c r="M9" s="2"/>
      <c r="N9" s="2"/>
      <c r="Q9" s="55"/>
    </row>
    <row r="10">
      <c r="A10" s="59">
        <v>8.0</v>
      </c>
      <c r="B10" s="58">
        <v>3.4022651</v>
      </c>
      <c r="C10" s="60">
        <v>5.0E-4</v>
      </c>
      <c r="D10" s="58">
        <v>26.9521046</v>
      </c>
      <c r="E10" s="58">
        <v>0.015123</v>
      </c>
      <c r="F10" s="58">
        <v>25.64</v>
      </c>
      <c r="G10" s="2"/>
      <c r="H10" s="2"/>
      <c r="I10" s="2"/>
      <c r="J10" s="2"/>
      <c r="K10" s="2"/>
      <c r="L10" s="2"/>
      <c r="M10" s="2"/>
      <c r="N10" s="2"/>
      <c r="Q10" s="55"/>
    </row>
    <row r="11">
      <c r="A11" s="59">
        <v>9.0</v>
      </c>
      <c r="B11" s="58">
        <v>3.4024053</v>
      </c>
      <c r="C11" s="60">
        <v>5.0E-4</v>
      </c>
      <c r="D11" s="58">
        <v>26.9596748</v>
      </c>
      <c r="E11" s="58">
        <v>0.015123</v>
      </c>
      <c r="F11" s="58">
        <v>25.65</v>
      </c>
      <c r="G11" s="2"/>
      <c r="H11" s="2"/>
      <c r="I11" s="2"/>
      <c r="J11" s="2"/>
      <c r="K11" s="2"/>
      <c r="L11" s="2"/>
      <c r="M11" s="2"/>
      <c r="N11" s="2"/>
      <c r="Q11" s="55"/>
    </row>
    <row r="12">
      <c r="A12" s="59">
        <v>10.0</v>
      </c>
      <c r="B12" s="58">
        <v>3.4026346</v>
      </c>
      <c r="C12" s="60">
        <v>5.0E-4</v>
      </c>
      <c r="D12" s="58">
        <v>26.9905319</v>
      </c>
      <c r="E12" s="58">
        <v>0.015123</v>
      </c>
      <c r="F12" s="58">
        <v>25.71</v>
      </c>
      <c r="G12" s="2"/>
      <c r="H12" s="2"/>
      <c r="I12" s="2"/>
      <c r="J12" s="2"/>
      <c r="K12" s="2"/>
      <c r="L12" s="2"/>
      <c r="M12" s="2"/>
      <c r="N12" s="2"/>
      <c r="Q12" s="55"/>
    </row>
    <row r="13">
      <c r="A13" s="59">
        <v>11.0</v>
      </c>
      <c r="B13" s="58">
        <v>3.4024582</v>
      </c>
      <c r="C13" s="60">
        <v>5.0E-4</v>
      </c>
      <c r="D13" s="58">
        <v>27.0060101</v>
      </c>
      <c r="E13" s="58">
        <v>0.015123</v>
      </c>
      <c r="F13" s="58">
        <v>25.72</v>
      </c>
      <c r="G13" s="2"/>
      <c r="H13" s="2"/>
      <c r="I13" s="2"/>
      <c r="J13" s="2"/>
      <c r="K13" s="2"/>
      <c r="L13" s="2"/>
      <c r="M13" s="2"/>
      <c r="N13" s="2"/>
      <c r="Q13" s="55"/>
    </row>
    <row r="14">
      <c r="A14" s="59">
        <v>12.0</v>
      </c>
      <c r="B14" s="58">
        <v>3.4023566</v>
      </c>
      <c r="C14" s="60">
        <v>5.0E-4</v>
      </c>
      <c r="D14" s="58">
        <v>26.996788</v>
      </c>
      <c r="E14" s="58">
        <v>0.015123</v>
      </c>
      <c r="F14" s="58">
        <v>25.7</v>
      </c>
      <c r="G14" s="2"/>
      <c r="H14" s="2"/>
      <c r="I14" s="2"/>
      <c r="J14" s="2"/>
      <c r="K14" s="2"/>
      <c r="L14" s="2"/>
      <c r="M14" s="2"/>
      <c r="N14" s="2"/>
      <c r="Q14" s="55"/>
    </row>
    <row r="15">
      <c r="A15" s="59">
        <v>13.0</v>
      </c>
      <c r="B15" s="58">
        <v>3.4021106</v>
      </c>
      <c r="C15" s="60">
        <v>5.0E-4</v>
      </c>
      <c r="D15" s="58">
        <v>26.9450474</v>
      </c>
      <c r="E15" s="58">
        <v>0.015123</v>
      </c>
      <c r="F15" s="58">
        <v>25.77</v>
      </c>
      <c r="G15" s="2"/>
      <c r="H15" s="2"/>
      <c r="I15" s="2"/>
      <c r="J15" s="2"/>
      <c r="K15" s="2"/>
      <c r="L15" s="2"/>
      <c r="M15" s="2"/>
      <c r="N15" s="2"/>
      <c r="Q15" s="55"/>
    </row>
    <row r="16">
      <c r="A16" s="59">
        <v>14.0</v>
      </c>
      <c r="B16" s="58">
        <v>3.4023776</v>
      </c>
      <c r="C16" s="60">
        <v>5.0E-4</v>
      </c>
      <c r="D16" s="58">
        <v>26.8617401</v>
      </c>
      <c r="E16" s="58">
        <v>0.015123</v>
      </c>
      <c r="F16" s="58">
        <v>25.76</v>
      </c>
      <c r="G16" s="2"/>
      <c r="H16" s="2"/>
      <c r="I16" s="2"/>
      <c r="J16" s="2"/>
      <c r="K16" s="2"/>
      <c r="L16" s="2"/>
      <c r="M16" s="2"/>
      <c r="N16" s="2"/>
      <c r="Q16" s="55"/>
    </row>
    <row r="17">
      <c r="A17" s="59">
        <v>15.0</v>
      </c>
      <c r="B17" s="58">
        <v>3.4023404</v>
      </c>
      <c r="C17" s="60">
        <v>5.0E-4</v>
      </c>
      <c r="D17" s="58">
        <v>26.8019295</v>
      </c>
      <c r="E17" s="58">
        <v>0.015123</v>
      </c>
      <c r="F17" s="58">
        <v>25.81</v>
      </c>
      <c r="G17" s="2"/>
      <c r="H17" s="2"/>
      <c r="I17" s="2"/>
      <c r="J17" s="2"/>
      <c r="K17" s="2"/>
      <c r="L17" s="2"/>
      <c r="M17" s="2"/>
      <c r="N17" s="2"/>
      <c r="Q17" s="55"/>
    </row>
    <row r="18">
      <c r="A18" s="59">
        <v>16.0</v>
      </c>
      <c r="B18" s="58">
        <v>3.4023364</v>
      </c>
      <c r="C18" s="60">
        <v>5.0E-4</v>
      </c>
      <c r="D18" s="58">
        <v>26.7741737</v>
      </c>
      <c r="E18" s="58">
        <v>0.015123</v>
      </c>
      <c r="F18" s="58">
        <v>25.9</v>
      </c>
      <c r="G18" s="2"/>
      <c r="H18" s="2"/>
      <c r="I18" s="2"/>
      <c r="J18" s="2"/>
      <c r="K18" s="2"/>
      <c r="L18" s="2"/>
      <c r="M18" s="2"/>
      <c r="N18" s="2"/>
      <c r="Q18" s="55"/>
    </row>
    <row r="19">
      <c r="A19" s="59">
        <v>17.0</v>
      </c>
      <c r="B19" s="58">
        <v>3.4023943</v>
      </c>
      <c r="C19" s="60">
        <v>5.0E-4</v>
      </c>
      <c r="D19" s="58">
        <v>26.7670193</v>
      </c>
      <c r="E19" s="58">
        <v>0.015123</v>
      </c>
      <c r="F19" s="58">
        <v>25.88</v>
      </c>
      <c r="G19" s="2"/>
      <c r="H19" s="2"/>
      <c r="I19" s="2"/>
      <c r="J19" s="2"/>
      <c r="K19" s="2"/>
      <c r="L19" s="2"/>
      <c r="M19" s="2"/>
      <c r="N19" s="2"/>
      <c r="Q19" s="55"/>
    </row>
    <row r="20">
      <c r="A20" s="59">
        <v>18.0</v>
      </c>
      <c r="B20" s="58">
        <v>3.4024303</v>
      </c>
      <c r="C20" s="60">
        <v>5.0E-4</v>
      </c>
      <c r="D20" s="58">
        <v>26.7870178</v>
      </c>
      <c r="E20" s="58">
        <v>0.015123</v>
      </c>
      <c r="F20" s="58">
        <v>25.91</v>
      </c>
      <c r="G20" s="2"/>
      <c r="H20" s="2"/>
      <c r="I20" s="2"/>
      <c r="J20" s="2"/>
      <c r="K20" s="2"/>
      <c r="L20" s="2"/>
      <c r="M20" s="2"/>
      <c r="N20" s="2"/>
      <c r="Q20" s="55"/>
    </row>
    <row r="21">
      <c r="A21" s="59">
        <v>19.0</v>
      </c>
      <c r="B21" s="58">
        <v>3.402602</v>
      </c>
      <c r="C21" s="60">
        <v>5.0E-4</v>
      </c>
      <c r="D21" s="58">
        <v>26.8169289</v>
      </c>
      <c r="E21" s="58">
        <v>0.015123</v>
      </c>
      <c r="F21" s="58">
        <v>25.91</v>
      </c>
      <c r="G21" s="2"/>
      <c r="H21" s="2"/>
      <c r="I21" s="2"/>
      <c r="J21" s="2"/>
      <c r="K21" s="2"/>
      <c r="L21" s="2"/>
      <c r="M21" s="2"/>
      <c r="N21" s="2"/>
      <c r="Q21" s="55"/>
    </row>
    <row r="22">
      <c r="A22" s="59">
        <v>20.0</v>
      </c>
      <c r="B22" s="58">
        <v>3.4024076</v>
      </c>
      <c r="C22" s="60">
        <v>5.0E-4</v>
      </c>
      <c r="D22" s="58">
        <v>26.8194904</v>
      </c>
      <c r="E22" s="58">
        <v>0.015123</v>
      </c>
      <c r="F22" s="58">
        <v>25.96</v>
      </c>
      <c r="G22" s="2"/>
      <c r="H22" s="2"/>
      <c r="I22" s="2"/>
      <c r="J22" s="2"/>
      <c r="K22" s="2"/>
      <c r="L22" s="2"/>
      <c r="M22" s="2"/>
      <c r="N22" s="2"/>
      <c r="Q22" s="55"/>
    </row>
    <row r="23">
      <c r="A23" s="59">
        <v>21.0</v>
      </c>
      <c r="B23" s="58">
        <v>3.4023139</v>
      </c>
      <c r="C23" s="60">
        <v>5.0E-4</v>
      </c>
      <c r="D23" s="58">
        <v>26.7828617</v>
      </c>
      <c r="E23" s="58">
        <v>0.015123</v>
      </c>
      <c r="F23" s="58">
        <v>25.97</v>
      </c>
      <c r="G23" s="2"/>
      <c r="H23" s="2"/>
      <c r="I23" s="2"/>
      <c r="J23" s="2"/>
      <c r="K23" s="2"/>
      <c r="L23" s="2"/>
      <c r="M23" s="2"/>
      <c r="N23" s="2"/>
      <c r="Q23" s="55"/>
    </row>
    <row r="24">
      <c r="A24" s="59">
        <v>22.0</v>
      </c>
      <c r="B24" s="58">
        <v>3.4021163</v>
      </c>
      <c r="C24" s="60">
        <v>5.0E-4</v>
      </c>
      <c r="D24" s="58">
        <v>26.7171268</v>
      </c>
      <c r="E24" s="58">
        <v>0.015123</v>
      </c>
      <c r="F24" s="58">
        <v>26.0</v>
      </c>
      <c r="G24" s="2"/>
      <c r="H24" s="2"/>
      <c r="I24" s="2"/>
      <c r="J24" s="2"/>
      <c r="K24" s="2"/>
      <c r="L24" s="2"/>
      <c r="M24" s="2"/>
      <c r="N24" s="2"/>
      <c r="Q24" s="55"/>
    </row>
    <row r="25">
      <c r="A25" s="59">
        <v>23.0</v>
      </c>
      <c r="B25" s="58">
        <v>3.402282</v>
      </c>
      <c r="C25" s="60">
        <v>5.0E-4</v>
      </c>
      <c r="D25" s="58">
        <v>26.650816</v>
      </c>
      <c r="E25" s="58">
        <v>0.015123</v>
      </c>
      <c r="F25" s="58">
        <v>26.02</v>
      </c>
      <c r="G25" s="2"/>
      <c r="H25" s="2"/>
      <c r="I25" s="2"/>
      <c r="J25" s="2"/>
      <c r="K25" s="2"/>
      <c r="L25" s="2"/>
      <c r="M25" s="2"/>
      <c r="N25" s="2"/>
      <c r="Q25" s="55"/>
    </row>
    <row r="26">
      <c r="A26" s="59">
        <v>24.0</v>
      </c>
      <c r="B26" s="58">
        <v>3.402477</v>
      </c>
      <c r="C26" s="60">
        <v>5.0E-4</v>
      </c>
      <c r="D26" s="58">
        <v>26.600111</v>
      </c>
      <c r="E26" s="58">
        <v>0.015123</v>
      </c>
      <c r="F26" s="58">
        <v>26.05</v>
      </c>
      <c r="G26" s="2"/>
      <c r="H26" s="2"/>
      <c r="I26" s="2"/>
      <c r="J26" s="2"/>
      <c r="K26" s="2"/>
      <c r="L26" s="2"/>
      <c r="M26" s="2"/>
      <c r="N26" s="2"/>
      <c r="Q26" s="55"/>
    </row>
    <row r="27">
      <c r="A27" s="59">
        <v>25.0</v>
      </c>
      <c r="B27" s="58">
        <v>3.4022636</v>
      </c>
      <c r="C27" s="60">
        <v>5.0E-4</v>
      </c>
      <c r="D27" s="58">
        <v>26.5715733</v>
      </c>
      <c r="E27" s="58">
        <v>0.015123</v>
      </c>
      <c r="F27" s="58">
        <v>26.08</v>
      </c>
      <c r="G27" s="2"/>
      <c r="H27" s="2"/>
      <c r="I27" s="2"/>
      <c r="J27" s="2"/>
      <c r="K27" s="2"/>
      <c r="L27" s="2"/>
      <c r="M27" s="2"/>
      <c r="N27" s="2"/>
      <c r="Q27" s="55"/>
    </row>
    <row r="28">
      <c r="A28" s="59">
        <v>26.0</v>
      </c>
      <c r="B28" s="58">
        <v>3.4023609</v>
      </c>
      <c r="C28" s="60">
        <v>5.0E-4</v>
      </c>
      <c r="D28" s="58">
        <v>26.5848103</v>
      </c>
      <c r="E28" s="58">
        <v>0.015123</v>
      </c>
      <c r="F28" s="58">
        <v>26.12</v>
      </c>
      <c r="G28" s="2"/>
      <c r="H28" s="2"/>
      <c r="I28" s="2"/>
      <c r="J28" s="2"/>
      <c r="K28" s="2"/>
      <c r="L28" s="2"/>
      <c r="M28" s="2"/>
      <c r="N28" s="2"/>
      <c r="Q28" s="55"/>
    </row>
    <row r="29">
      <c r="A29" s="59">
        <v>27.0</v>
      </c>
      <c r="B29" s="58">
        <v>3.4026709</v>
      </c>
      <c r="C29" s="60">
        <v>5.0E-4</v>
      </c>
      <c r="D29" s="58">
        <v>26.6122894</v>
      </c>
      <c r="E29" s="58">
        <v>0.015123</v>
      </c>
      <c r="F29" s="58">
        <v>26.12</v>
      </c>
      <c r="G29" s="2"/>
      <c r="H29" s="2"/>
      <c r="I29" s="2"/>
      <c r="J29" s="2"/>
      <c r="K29" s="2"/>
      <c r="L29" s="2"/>
      <c r="M29" s="2"/>
      <c r="N29" s="2"/>
      <c r="Q29" s="55"/>
    </row>
    <row r="30">
      <c r="A30" s="59">
        <v>28.0</v>
      </c>
      <c r="B30" s="58">
        <v>3.4024234</v>
      </c>
      <c r="C30" s="60">
        <v>5.0E-4</v>
      </c>
      <c r="D30" s="58">
        <v>26.6311378</v>
      </c>
      <c r="E30" s="58">
        <v>0.015123</v>
      </c>
      <c r="F30" s="58">
        <v>26.14</v>
      </c>
      <c r="G30" s="2"/>
      <c r="H30" s="2"/>
      <c r="I30" s="2"/>
      <c r="J30" s="2"/>
      <c r="K30" s="2"/>
      <c r="L30" s="2"/>
      <c r="M30" s="2"/>
      <c r="N30" s="2"/>
      <c r="Q30" s="55"/>
    </row>
    <row r="31">
      <c r="A31" s="59">
        <v>29.0</v>
      </c>
      <c r="B31" s="58">
        <v>3.4023628</v>
      </c>
      <c r="C31" s="60">
        <v>5.0E-4</v>
      </c>
      <c r="D31" s="58">
        <v>26.6172657</v>
      </c>
      <c r="E31" s="58">
        <v>0.015123</v>
      </c>
      <c r="F31" s="58">
        <v>26.18</v>
      </c>
      <c r="G31" s="2"/>
      <c r="H31" s="2"/>
      <c r="I31" s="2"/>
      <c r="J31" s="2"/>
      <c r="K31" s="2"/>
      <c r="L31" s="2"/>
      <c r="M31" s="2"/>
      <c r="N31" s="2"/>
      <c r="Q31" s="55"/>
    </row>
    <row r="32">
      <c r="A32" s="59">
        <v>30.0</v>
      </c>
      <c r="B32" s="58">
        <v>3.4021749</v>
      </c>
      <c r="C32" s="60">
        <v>5.0E-4</v>
      </c>
      <c r="D32" s="58">
        <v>26.5723248</v>
      </c>
      <c r="E32" s="58">
        <v>0.015123</v>
      </c>
      <c r="F32" s="58">
        <v>26.17</v>
      </c>
      <c r="G32" s="2"/>
      <c r="H32" s="2"/>
      <c r="I32" s="2"/>
      <c r="J32" s="2"/>
      <c r="K32" s="2"/>
      <c r="L32" s="2"/>
      <c r="M32" s="2"/>
      <c r="N32" s="2"/>
      <c r="Q32" s="55"/>
    </row>
    <row r="33">
      <c r="A33" s="59">
        <v>31.0</v>
      </c>
      <c r="B33" s="58">
        <v>3.4022608</v>
      </c>
      <c r="C33" s="60">
        <v>5.0E-4</v>
      </c>
      <c r="D33" s="58">
        <v>26.4981499</v>
      </c>
      <c r="E33" s="58">
        <v>0.015123</v>
      </c>
      <c r="F33" s="58">
        <v>26.18</v>
      </c>
      <c r="G33" s="2"/>
      <c r="H33" s="2"/>
      <c r="I33" s="2"/>
      <c r="J33" s="2"/>
      <c r="K33" s="2"/>
      <c r="L33" s="2"/>
      <c r="M33" s="2"/>
      <c r="N33" s="2"/>
      <c r="Q33" s="55"/>
    </row>
    <row r="34">
      <c r="A34" s="59">
        <v>32.0</v>
      </c>
      <c r="B34" s="58">
        <v>3.4023454</v>
      </c>
      <c r="C34" s="60">
        <v>5.0E-4</v>
      </c>
      <c r="D34" s="58">
        <v>26.4345455</v>
      </c>
      <c r="E34" s="58">
        <v>0.015123</v>
      </c>
      <c r="F34" s="58">
        <v>26.22</v>
      </c>
      <c r="G34" s="2"/>
      <c r="H34" s="2"/>
      <c r="I34" s="2"/>
      <c r="J34" s="2"/>
      <c r="K34" s="2"/>
      <c r="L34" s="2"/>
      <c r="M34" s="2"/>
      <c r="N34" s="2"/>
      <c r="Q34" s="55"/>
    </row>
    <row r="35">
      <c r="A35" s="59">
        <v>33.0</v>
      </c>
      <c r="B35" s="58">
        <v>3.4023805</v>
      </c>
      <c r="C35" s="60">
        <v>5.0E-4</v>
      </c>
      <c r="D35" s="58">
        <v>26.4072685</v>
      </c>
      <c r="E35" s="58">
        <v>0.015123</v>
      </c>
      <c r="F35" s="58">
        <v>26.22</v>
      </c>
      <c r="G35" s="2"/>
      <c r="H35" s="2"/>
      <c r="I35" s="2"/>
      <c r="J35" s="2"/>
      <c r="K35" s="2"/>
      <c r="L35" s="2"/>
      <c r="M35" s="2"/>
      <c r="N35" s="2"/>
      <c r="Q35" s="55"/>
    </row>
    <row r="36">
      <c r="A36" s="59">
        <v>34.0</v>
      </c>
      <c r="B36" s="58">
        <v>3.4024177</v>
      </c>
      <c r="C36" s="60">
        <v>5.0E-4</v>
      </c>
      <c r="D36" s="58">
        <v>26.3881817</v>
      </c>
      <c r="E36" s="58">
        <v>0.015123</v>
      </c>
      <c r="F36" s="58">
        <v>26.23</v>
      </c>
      <c r="G36" s="2"/>
      <c r="H36" s="2"/>
      <c r="I36" s="2"/>
      <c r="J36" s="2"/>
      <c r="K36" s="2"/>
      <c r="L36" s="2"/>
      <c r="M36" s="2"/>
      <c r="N36" s="2"/>
      <c r="Q36" s="55"/>
    </row>
    <row r="37">
      <c r="A37" s="59">
        <v>35.0</v>
      </c>
      <c r="B37" s="58">
        <v>3.4023714</v>
      </c>
      <c r="C37" s="60">
        <v>5.0E-4</v>
      </c>
      <c r="D37" s="58">
        <v>26.4060173</v>
      </c>
      <c r="E37" s="58">
        <v>0.015123</v>
      </c>
      <c r="F37" s="58">
        <v>26.28</v>
      </c>
      <c r="G37" s="2"/>
      <c r="H37" s="2"/>
      <c r="I37" s="2"/>
      <c r="J37" s="2"/>
      <c r="K37" s="2"/>
      <c r="L37" s="2"/>
      <c r="M37" s="2"/>
      <c r="N37" s="2"/>
      <c r="Q37" s="55"/>
    </row>
    <row r="38">
      <c r="A38" s="59">
        <v>36.0</v>
      </c>
      <c r="B38" s="58">
        <v>3.4025831</v>
      </c>
      <c r="C38" s="60">
        <v>5.0E-4</v>
      </c>
      <c r="D38" s="58">
        <v>26.4435749</v>
      </c>
      <c r="E38" s="58">
        <v>0.015123</v>
      </c>
      <c r="F38" s="58">
        <v>26.26</v>
      </c>
      <c r="G38" s="2"/>
      <c r="H38" s="2"/>
      <c r="I38" s="2"/>
      <c r="J38" s="2"/>
      <c r="K38" s="2"/>
      <c r="L38" s="2"/>
      <c r="M38" s="2"/>
      <c r="N38" s="2"/>
      <c r="Q38" s="55"/>
    </row>
    <row r="39">
      <c r="A39" s="59">
        <v>37.0</v>
      </c>
      <c r="B39" s="58">
        <v>3.402385</v>
      </c>
      <c r="C39" s="60">
        <v>5.0E-4</v>
      </c>
      <c r="D39" s="58">
        <v>26.4425259</v>
      </c>
      <c r="E39" s="58">
        <v>0.015123</v>
      </c>
      <c r="F39" s="58">
        <v>26.27</v>
      </c>
      <c r="G39" s="2"/>
      <c r="H39" s="2"/>
      <c r="I39" s="2"/>
      <c r="J39" s="2"/>
      <c r="K39" s="2"/>
      <c r="L39" s="2"/>
      <c r="M39" s="2"/>
      <c r="N39" s="2"/>
      <c r="Q39" s="55"/>
    </row>
    <row r="40">
      <c r="A40" s="59">
        <v>38.0</v>
      </c>
      <c r="B40" s="58">
        <v>3.4022875</v>
      </c>
      <c r="C40" s="60">
        <v>5.0E-4</v>
      </c>
      <c r="D40" s="58">
        <v>26.4174404</v>
      </c>
      <c r="E40" s="58">
        <v>0.015123</v>
      </c>
      <c r="F40" s="58">
        <v>26.31</v>
      </c>
      <c r="G40" s="2"/>
      <c r="H40" s="2"/>
      <c r="I40" s="2"/>
      <c r="J40" s="2"/>
      <c r="K40" s="2"/>
      <c r="L40" s="2"/>
      <c r="M40" s="2"/>
      <c r="N40" s="2"/>
      <c r="Q40" s="55"/>
    </row>
    <row r="41">
      <c r="A41" s="59">
        <v>39.0</v>
      </c>
      <c r="B41" s="58">
        <v>3.4021678</v>
      </c>
      <c r="C41" s="60">
        <v>5.0E-4</v>
      </c>
      <c r="D41" s="58">
        <v>26.3527451</v>
      </c>
      <c r="E41" s="58">
        <v>0.015123</v>
      </c>
      <c r="F41" s="58">
        <v>26.31</v>
      </c>
      <c r="G41" s="2"/>
      <c r="H41" s="2"/>
      <c r="I41" s="2"/>
      <c r="J41" s="2"/>
      <c r="K41" s="2"/>
      <c r="L41" s="2"/>
      <c r="M41" s="2"/>
      <c r="N41" s="2"/>
      <c r="Q41" s="55"/>
    </row>
    <row r="42">
      <c r="A42" s="59">
        <v>40.0</v>
      </c>
      <c r="B42" s="58">
        <v>3.4023333</v>
      </c>
      <c r="C42" s="60">
        <v>5.0E-4</v>
      </c>
      <c r="D42" s="58">
        <v>26.2951298</v>
      </c>
      <c r="E42" s="58">
        <v>0.015123</v>
      </c>
      <c r="F42" s="58">
        <v>26.33</v>
      </c>
      <c r="G42" s="2"/>
      <c r="H42" s="2"/>
      <c r="I42" s="2"/>
      <c r="J42" s="2"/>
      <c r="K42" s="2"/>
      <c r="L42" s="2"/>
      <c r="M42" s="2"/>
      <c r="N42" s="2"/>
      <c r="Q42" s="55"/>
    </row>
    <row r="43">
      <c r="A43" s="59">
        <v>41.0</v>
      </c>
      <c r="B43" s="58">
        <v>3.4023395</v>
      </c>
      <c r="C43" s="60">
        <v>5.0E-4</v>
      </c>
      <c r="D43" s="58">
        <v>26.2356129</v>
      </c>
      <c r="E43" s="58">
        <v>0.015123</v>
      </c>
      <c r="F43" s="58">
        <v>26.35</v>
      </c>
      <c r="G43" s="2"/>
      <c r="H43" s="2"/>
      <c r="I43" s="2"/>
      <c r="J43" s="2"/>
      <c r="K43" s="2"/>
      <c r="L43" s="2"/>
      <c r="M43" s="2"/>
      <c r="N43" s="2"/>
      <c r="Q43" s="55"/>
    </row>
    <row r="44">
      <c r="A44" s="59">
        <v>42.0</v>
      </c>
      <c r="B44" s="58">
        <v>3.4022679</v>
      </c>
      <c r="C44" s="60">
        <v>5.0E-4</v>
      </c>
      <c r="D44" s="58">
        <v>26.211853</v>
      </c>
      <c r="E44" s="58">
        <v>0.015123</v>
      </c>
      <c r="F44" s="58">
        <v>26.37</v>
      </c>
      <c r="G44" s="2"/>
      <c r="H44" s="2"/>
      <c r="I44" s="2"/>
      <c r="J44" s="2"/>
      <c r="K44" s="2"/>
      <c r="L44" s="2"/>
      <c r="M44" s="2"/>
      <c r="N44" s="2"/>
      <c r="Q44" s="55"/>
    </row>
    <row r="45">
      <c r="A45" s="59">
        <v>43.0</v>
      </c>
      <c r="B45" s="58">
        <v>3.4023952</v>
      </c>
      <c r="C45" s="60">
        <v>5.0E-4</v>
      </c>
      <c r="D45" s="58">
        <v>26.2177334</v>
      </c>
      <c r="E45" s="58">
        <v>0.015123</v>
      </c>
      <c r="F45" s="58">
        <v>26.36</v>
      </c>
      <c r="G45" s="2"/>
      <c r="H45" s="2"/>
      <c r="I45" s="2"/>
      <c r="J45" s="2"/>
      <c r="K45" s="2"/>
      <c r="L45" s="2"/>
      <c r="M45" s="2"/>
      <c r="N45" s="2"/>
      <c r="Q45" s="55"/>
    </row>
    <row r="46">
      <c r="A46" s="59">
        <v>44.0</v>
      </c>
      <c r="B46" s="58">
        <v>3.4044933</v>
      </c>
      <c r="C46" s="60">
        <v>5.0E-4</v>
      </c>
      <c r="D46" s="58">
        <v>26.2346287</v>
      </c>
      <c r="E46" s="58">
        <v>0.015123</v>
      </c>
      <c r="F46" s="58">
        <v>26.4</v>
      </c>
      <c r="G46" s="2"/>
      <c r="H46" s="2"/>
      <c r="I46" s="2"/>
      <c r="J46" s="2"/>
      <c r="K46" s="2"/>
      <c r="L46" s="2"/>
      <c r="M46" s="2"/>
      <c r="N46" s="2"/>
      <c r="Q46" s="55"/>
    </row>
    <row r="47">
      <c r="A47" s="59">
        <v>45.0</v>
      </c>
      <c r="B47" s="58">
        <v>3.4004884</v>
      </c>
      <c r="C47" s="60">
        <v>5.0E-4</v>
      </c>
      <c r="D47" s="58">
        <v>26.2646275</v>
      </c>
      <c r="E47" s="58">
        <v>0.015123</v>
      </c>
      <c r="F47" s="58">
        <v>26.38</v>
      </c>
      <c r="G47" s="2"/>
      <c r="H47" s="2"/>
      <c r="I47" s="2"/>
      <c r="J47" s="2"/>
      <c r="K47" s="2"/>
      <c r="L47" s="2"/>
      <c r="M47" s="2"/>
      <c r="N47" s="2"/>
      <c r="Q47" s="55"/>
    </row>
    <row r="48">
      <c r="A48" s="59">
        <v>46.0</v>
      </c>
      <c r="B48" s="58">
        <v>3.4023643</v>
      </c>
      <c r="C48" s="60">
        <v>5.0E-4</v>
      </c>
      <c r="D48" s="58">
        <v>26.2538624</v>
      </c>
      <c r="E48" s="58">
        <v>0.015123</v>
      </c>
      <c r="F48" s="58">
        <v>26.41</v>
      </c>
      <c r="G48" s="2"/>
      <c r="H48" s="2"/>
      <c r="I48" s="2"/>
      <c r="J48" s="2"/>
      <c r="K48" s="2"/>
      <c r="L48" s="2"/>
      <c r="M48" s="2"/>
      <c r="N48" s="2"/>
      <c r="Q48" s="55"/>
    </row>
    <row r="49">
      <c r="A49" s="59">
        <v>47.0</v>
      </c>
      <c r="B49" s="58">
        <v>3.4022098</v>
      </c>
      <c r="C49" s="60">
        <v>5.0E-4</v>
      </c>
      <c r="D49" s="58">
        <v>26.2081966</v>
      </c>
      <c r="E49" s="58">
        <v>0.015123</v>
      </c>
      <c r="F49" s="58">
        <v>26.4</v>
      </c>
      <c r="G49" s="2"/>
      <c r="H49" s="2"/>
      <c r="I49" s="2"/>
      <c r="J49" s="2"/>
      <c r="K49" s="2"/>
      <c r="L49" s="2"/>
      <c r="M49" s="2"/>
      <c r="N49" s="2"/>
      <c r="Q49" s="55"/>
    </row>
    <row r="50">
      <c r="A50" s="59">
        <v>48.0</v>
      </c>
      <c r="B50" s="58">
        <v>3.4021151</v>
      </c>
      <c r="C50" s="60">
        <v>5.0E-4</v>
      </c>
      <c r="D50" s="58">
        <v>26.1364002</v>
      </c>
      <c r="E50" s="58">
        <v>0.015123</v>
      </c>
      <c r="F50" s="58">
        <v>26.41</v>
      </c>
      <c r="G50" s="2"/>
      <c r="H50" s="2"/>
      <c r="I50" s="2"/>
      <c r="J50" s="2"/>
      <c r="K50" s="2"/>
      <c r="L50" s="2"/>
      <c r="M50" s="2"/>
      <c r="N50" s="2"/>
      <c r="Q50" s="55"/>
    </row>
    <row r="51">
      <c r="A51" s="59">
        <v>49.0</v>
      </c>
      <c r="B51" s="58">
        <v>3.4023619</v>
      </c>
      <c r="C51" s="60">
        <v>5.0E-4</v>
      </c>
      <c r="D51" s="58">
        <v>26.0735703</v>
      </c>
      <c r="E51" s="58">
        <v>0.015123</v>
      </c>
      <c r="F51" s="58">
        <v>26.44</v>
      </c>
      <c r="G51" s="2"/>
      <c r="H51" s="2"/>
      <c r="I51" s="2"/>
      <c r="J51" s="2"/>
      <c r="K51" s="2"/>
      <c r="L51" s="2"/>
      <c r="M51" s="2"/>
      <c r="N51" s="2"/>
      <c r="Q51" s="55"/>
    </row>
    <row r="52">
      <c r="A52" s="59">
        <v>50.0</v>
      </c>
      <c r="B52" s="58">
        <v>3.4024067</v>
      </c>
      <c r="C52" s="60">
        <v>5.0E-4</v>
      </c>
      <c r="D52" s="58">
        <v>26.0446396</v>
      </c>
      <c r="E52" s="58">
        <v>0.015123</v>
      </c>
      <c r="F52" s="58">
        <v>26.45</v>
      </c>
      <c r="G52" s="2"/>
      <c r="H52" s="2"/>
      <c r="I52" s="2"/>
      <c r="J52" s="2"/>
      <c r="K52" s="2"/>
      <c r="L52" s="2"/>
      <c r="M52" s="2"/>
      <c r="N52" s="2"/>
      <c r="Q52" s="55"/>
    </row>
    <row r="53">
      <c r="A53" s="59">
        <v>51.0</v>
      </c>
      <c r="B53" s="58">
        <v>3.4033747</v>
      </c>
      <c r="C53" s="60">
        <v>5.0E-4</v>
      </c>
      <c r="D53" s="58">
        <v>26.0206375</v>
      </c>
      <c r="E53" s="58">
        <v>0.015123</v>
      </c>
      <c r="F53" s="58">
        <v>26.45</v>
      </c>
      <c r="G53" s="2"/>
      <c r="H53" s="2"/>
      <c r="I53" s="2"/>
      <c r="J53" s="2"/>
      <c r="K53" s="2"/>
      <c r="L53" s="2"/>
      <c r="M53" s="2"/>
      <c r="N53" s="2"/>
      <c r="Q53" s="55"/>
    </row>
    <row r="54">
      <c r="A54" s="59">
        <v>52.0</v>
      </c>
      <c r="B54" s="58">
        <v>3.4013608</v>
      </c>
      <c r="C54" s="60">
        <v>5.0E-4</v>
      </c>
      <c r="D54" s="58">
        <v>26.0395164</v>
      </c>
      <c r="E54" s="58">
        <v>0.015123</v>
      </c>
      <c r="F54" s="58">
        <v>26.46</v>
      </c>
      <c r="G54" s="2"/>
      <c r="H54" s="2"/>
      <c r="I54" s="2"/>
      <c r="J54" s="2"/>
      <c r="K54" s="2"/>
      <c r="L54" s="2"/>
      <c r="M54" s="2"/>
      <c r="N54" s="2"/>
      <c r="Q54" s="55"/>
    </row>
    <row r="55">
      <c r="A55" s="59">
        <v>53.0</v>
      </c>
      <c r="B55" s="58">
        <v>3.4025612</v>
      </c>
      <c r="C55" s="60">
        <v>5.0E-4</v>
      </c>
      <c r="D55" s="58">
        <v>26.0696106</v>
      </c>
      <c r="E55" s="58">
        <v>0.015123</v>
      </c>
      <c r="F55" s="58">
        <v>26.47</v>
      </c>
      <c r="G55" s="2"/>
      <c r="H55" s="2"/>
      <c r="I55" s="2"/>
      <c r="J55" s="2"/>
      <c r="K55" s="2"/>
      <c r="L55" s="2"/>
      <c r="M55" s="2"/>
      <c r="N55" s="2"/>
      <c r="Q55" s="55"/>
    </row>
    <row r="56">
      <c r="A56" s="59">
        <v>54.0</v>
      </c>
      <c r="B56" s="58">
        <v>3.40237</v>
      </c>
      <c r="C56" s="60">
        <v>5.0E-4</v>
      </c>
      <c r="D56" s="58">
        <v>26.0789127</v>
      </c>
      <c r="E56" s="58">
        <v>0.015123</v>
      </c>
      <c r="F56" s="58">
        <v>26.45</v>
      </c>
      <c r="G56" s="2"/>
      <c r="H56" s="2"/>
      <c r="I56" s="2"/>
      <c r="J56" s="2"/>
      <c r="K56" s="2"/>
      <c r="L56" s="2"/>
      <c r="M56" s="2"/>
      <c r="N56" s="2"/>
      <c r="Q56" s="55"/>
    </row>
    <row r="57">
      <c r="A57" s="59">
        <v>55.0</v>
      </c>
      <c r="B57" s="58">
        <v>3.4023113</v>
      </c>
      <c r="C57" s="60">
        <v>5.0E-4</v>
      </c>
      <c r="D57" s="58">
        <v>26.0557518</v>
      </c>
      <c r="E57" s="58">
        <v>0.015123</v>
      </c>
      <c r="F57" s="58">
        <v>26.47</v>
      </c>
      <c r="G57" s="2"/>
      <c r="H57" s="2"/>
      <c r="I57" s="2"/>
      <c r="J57" s="2"/>
      <c r="K57" s="2"/>
      <c r="L57" s="2"/>
      <c r="M57" s="2"/>
      <c r="N57" s="2"/>
      <c r="Q57" s="55"/>
    </row>
    <row r="58">
      <c r="A58" s="59">
        <v>56.0</v>
      </c>
      <c r="B58" s="58">
        <v>3.4021516</v>
      </c>
      <c r="C58" s="60">
        <v>5.0E-4</v>
      </c>
      <c r="D58" s="58">
        <v>25.994278</v>
      </c>
      <c r="E58" s="58">
        <v>0.015123</v>
      </c>
      <c r="F58" s="58">
        <v>26.5</v>
      </c>
      <c r="G58" s="2"/>
      <c r="H58" s="2"/>
      <c r="I58" s="2"/>
      <c r="J58" s="2"/>
      <c r="K58" s="2"/>
      <c r="L58" s="2"/>
      <c r="M58" s="2"/>
      <c r="N58" s="2"/>
      <c r="Q58" s="55"/>
    </row>
    <row r="59">
      <c r="A59" s="59">
        <v>57.0</v>
      </c>
      <c r="B59" s="58">
        <v>3.4033341</v>
      </c>
      <c r="C59" s="60">
        <v>5.0E-4</v>
      </c>
      <c r="D59" s="58">
        <v>25.925972</v>
      </c>
      <c r="E59" s="58">
        <v>0.015123</v>
      </c>
      <c r="F59" s="58">
        <v>26.51</v>
      </c>
      <c r="G59" s="2"/>
      <c r="H59" s="2"/>
      <c r="I59" s="2"/>
      <c r="J59" s="2"/>
      <c r="K59" s="2"/>
      <c r="L59" s="2"/>
      <c r="M59" s="2"/>
      <c r="N59" s="2"/>
      <c r="Q59" s="55"/>
    </row>
    <row r="60">
      <c r="A60" s="59">
        <v>58.0</v>
      </c>
      <c r="B60" s="58">
        <v>3.4012337</v>
      </c>
      <c r="C60" s="60">
        <v>5.0E-4</v>
      </c>
      <c r="D60" s="58">
        <v>25.872858</v>
      </c>
      <c r="E60" s="58">
        <v>0.015123</v>
      </c>
      <c r="F60" s="58">
        <v>26.47</v>
      </c>
      <c r="G60" s="2"/>
      <c r="H60" s="2"/>
      <c r="I60" s="2"/>
      <c r="J60" s="2"/>
      <c r="K60" s="2"/>
      <c r="L60" s="2"/>
      <c r="M60" s="2"/>
      <c r="N60" s="2"/>
      <c r="Q60" s="55"/>
    </row>
    <row r="61">
      <c r="A61" s="59">
        <v>59.0</v>
      </c>
      <c r="B61" s="58">
        <v>3.4022861</v>
      </c>
      <c r="C61" s="60">
        <v>5.0E-4</v>
      </c>
      <c r="D61" s="58">
        <v>25.8415241</v>
      </c>
      <c r="E61" s="58">
        <v>0.015123</v>
      </c>
      <c r="F61" s="58">
        <v>26.5</v>
      </c>
      <c r="G61" s="2"/>
      <c r="H61" s="2"/>
      <c r="I61" s="2"/>
      <c r="J61" s="2"/>
      <c r="K61" s="2"/>
      <c r="L61" s="2"/>
      <c r="M61" s="2"/>
      <c r="N61" s="2"/>
      <c r="Q61" s="55"/>
    </row>
    <row r="62">
      <c r="A62" s="59">
        <v>60.0</v>
      </c>
      <c r="B62" s="58">
        <v>3.4022596</v>
      </c>
      <c r="C62" s="60">
        <v>5.0E-4</v>
      </c>
      <c r="D62" s="58">
        <v>25.8528214</v>
      </c>
      <c r="E62" s="58">
        <v>0.015123</v>
      </c>
      <c r="F62" s="58">
        <v>26.52</v>
      </c>
      <c r="G62" s="2"/>
      <c r="H62" s="2"/>
      <c r="I62" s="2"/>
      <c r="J62" s="2"/>
      <c r="K62" s="2"/>
      <c r="L62" s="2"/>
      <c r="M62" s="2"/>
      <c r="N62" s="2"/>
      <c r="Q62" s="55"/>
    </row>
    <row r="63">
      <c r="A63" s="59">
        <v>61.0</v>
      </c>
      <c r="B63" s="58">
        <v>3.4026008</v>
      </c>
      <c r="C63" s="60">
        <v>5.0E-4</v>
      </c>
      <c r="D63" s="58">
        <v>25.8732376</v>
      </c>
      <c r="E63" s="58">
        <v>0.015123</v>
      </c>
      <c r="F63" s="58">
        <v>26.54</v>
      </c>
      <c r="G63" s="2"/>
      <c r="H63" s="2"/>
      <c r="I63" s="2"/>
      <c r="J63" s="2"/>
      <c r="K63" s="2"/>
      <c r="L63" s="2"/>
      <c r="M63" s="2"/>
      <c r="N63" s="2"/>
      <c r="Q63" s="55"/>
    </row>
    <row r="64">
      <c r="A64" s="59">
        <v>62.0</v>
      </c>
      <c r="B64" s="58">
        <v>3.4024696</v>
      </c>
      <c r="C64" s="60">
        <v>5.0E-4</v>
      </c>
      <c r="D64" s="58">
        <v>25.8957615</v>
      </c>
      <c r="E64" s="58">
        <v>0.015123</v>
      </c>
      <c r="F64" s="58">
        <v>26.52</v>
      </c>
      <c r="G64" s="2"/>
      <c r="H64" s="2"/>
      <c r="I64" s="2"/>
      <c r="J64" s="2"/>
      <c r="K64" s="2"/>
      <c r="L64" s="2"/>
      <c r="M64" s="2"/>
      <c r="N64" s="2"/>
      <c r="Q64" s="55"/>
    </row>
    <row r="65">
      <c r="A65" s="59">
        <v>63.0</v>
      </c>
      <c r="B65" s="58">
        <v>3.4023361</v>
      </c>
      <c r="C65" s="60">
        <v>5.0E-4</v>
      </c>
      <c r="D65" s="58">
        <v>25.8896465</v>
      </c>
      <c r="E65" s="58">
        <v>0.015123</v>
      </c>
      <c r="F65" s="58">
        <v>26.53</v>
      </c>
      <c r="G65" s="2"/>
      <c r="H65" s="2"/>
      <c r="I65" s="2"/>
      <c r="J65" s="2"/>
      <c r="K65" s="2"/>
      <c r="L65" s="2"/>
      <c r="M65" s="2"/>
      <c r="N65" s="2"/>
      <c r="Q65" s="55"/>
    </row>
    <row r="66">
      <c r="A66" s="59">
        <v>64.0</v>
      </c>
      <c r="B66" s="58">
        <v>3.4042692</v>
      </c>
      <c r="C66" s="60">
        <v>5.0E-4</v>
      </c>
      <c r="D66" s="58">
        <v>25.8450603</v>
      </c>
      <c r="E66" s="58">
        <v>0.015123</v>
      </c>
      <c r="F66" s="58">
        <v>26.55</v>
      </c>
      <c r="G66" s="2"/>
      <c r="H66" s="2"/>
      <c r="I66" s="2"/>
      <c r="J66" s="2"/>
      <c r="K66" s="2"/>
      <c r="L66" s="2"/>
      <c r="M66" s="2"/>
      <c r="N66" s="2"/>
      <c r="Q66" s="55"/>
    </row>
    <row r="67">
      <c r="A67" s="59">
        <v>65.0</v>
      </c>
      <c r="B67" s="58">
        <v>3.4000707</v>
      </c>
      <c r="C67" s="60">
        <v>5.0E-4</v>
      </c>
      <c r="D67" s="58">
        <v>25.7755699</v>
      </c>
      <c r="E67" s="58">
        <v>0.015123</v>
      </c>
      <c r="F67" s="58">
        <v>26.55</v>
      </c>
      <c r="G67" s="2"/>
      <c r="H67" s="2"/>
      <c r="I67" s="2"/>
      <c r="J67" s="2"/>
      <c r="K67" s="2"/>
      <c r="L67" s="2"/>
      <c r="M67" s="2"/>
      <c r="N67" s="2"/>
      <c r="Q67" s="55"/>
    </row>
    <row r="68">
      <c r="A68" s="59">
        <v>66.0</v>
      </c>
      <c r="B68" s="58">
        <v>3.4022937</v>
      </c>
      <c r="C68" s="60">
        <v>5.0E-4</v>
      </c>
      <c r="D68" s="58">
        <v>25.7173882</v>
      </c>
      <c r="E68" s="58">
        <v>0.015123</v>
      </c>
      <c r="F68" s="58">
        <v>26.54</v>
      </c>
      <c r="G68" s="2"/>
      <c r="H68" s="2"/>
      <c r="I68" s="2"/>
      <c r="J68" s="2"/>
      <c r="K68" s="2"/>
      <c r="L68" s="2"/>
      <c r="M68" s="2"/>
      <c r="N68" s="2"/>
      <c r="Q68" s="55"/>
    </row>
    <row r="69">
      <c r="A69" s="59">
        <v>67.0</v>
      </c>
      <c r="B69" s="58">
        <v>3.4023733</v>
      </c>
      <c r="C69" s="60">
        <v>5.0E-4</v>
      </c>
      <c r="D69" s="58">
        <v>25.6831131</v>
      </c>
      <c r="E69" s="58">
        <v>0.015123</v>
      </c>
      <c r="F69" s="58">
        <v>26.51</v>
      </c>
      <c r="G69" s="2"/>
      <c r="H69" s="2"/>
      <c r="I69" s="2"/>
      <c r="J69" s="2"/>
      <c r="K69" s="2"/>
      <c r="L69" s="2"/>
      <c r="M69" s="2"/>
      <c r="N69" s="2"/>
      <c r="Q69" s="55"/>
    </row>
    <row r="70">
      <c r="A70" s="59">
        <v>68.0</v>
      </c>
      <c r="B70" s="58">
        <v>3.4023581</v>
      </c>
      <c r="C70" s="60">
        <v>5.0E-4</v>
      </c>
      <c r="D70" s="58">
        <v>25.6553707</v>
      </c>
      <c r="E70" s="58">
        <v>0.015123</v>
      </c>
      <c r="F70" s="58">
        <v>26.58</v>
      </c>
      <c r="G70" s="2"/>
      <c r="H70" s="2"/>
      <c r="I70" s="2"/>
      <c r="J70" s="2"/>
      <c r="K70" s="2"/>
      <c r="L70" s="2"/>
      <c r="M70" s="2"/>
      <c r="N70" s="2"/>
      <c r="Q70" s="55"/>
    </row>
    <row r="71">
      <c r="A71" s="59">
        <v>69.0</v>
      </c>
      <c r="B71" s="58">
        <v>3.4024289</v>
      </c>
      <c r="C71" s="60">
        <v>5.0E-4</v>
      </c>
      <c r="D71" s="58">
        <v>25.6726227</v>
      </c>
      <c r="E71" s="58">
        <v>0.015123</v>
      </c>
      <c r="F71" s="58">
        <v>26.59</v>
      </c>
      <c r="G71" s="2"/>
      <c r="H71" s="2"/>
      <c r="I71" s="2"/>
      <c r="J71" s="2"/>
      <c r="K71" s="2"/>
      <c r="L71" s="2"/>
      <c r="M71" s="2"/>
      <c r="N71" s="2"/>
      <c r="Q71" s="55"/>
    </row>
    <row r="72">
      <c r="A72" s="59">
        <v>70.0</v>
      </c>
      <c r="B72" s="58">
        <v>3.4024639</v>
      </c>
      <c r="C72" s="60">
        <v>5.0E-4</v>
      </c>
      <c r="D72" s="58">
        <v>25.7068481</v>
      </c>
      <c r="E72" s="58">
        <v>0.015123</v>
      </c>
      <c r="F72" s="58">
        <v>26.57</v>
      </c>
      <c r="G72" s="2"/>
      <c r="H72" s="2"/>
      <c r="I72" s="2"/>
      <c r="J72" s="2"/>
      <c r="K72" s="2"/>
      <c r="L72" s="2"/>
      <c r="M72" s="2"/>
      <c r="N72" s="2"/>
      <c r="Q72" s="55"/>
    </row>
    <row r="73">
      <c r="A73" s="59">
        <v>71.0</v>
      </c>
      <c r="B73" s="58">
        <v>3.4023924</v>
      </c>
      <c r="C73" s="60">
        <v>5.0E-4</v>
      </c>
      <c r="D73" s="58">
        <v>25.7133389</v>
      </c>
      <c r="E73" s="58">
        <v>0.015123</v>
      </c>
      <c r="F73" s="58">
        <v>26.58</v>
      </c>
      <c r="G73" s="2"/>
      <c r="H73" s="2"/>
      <c r="I73" s="2"/>
      <c r="J73" s="2"/>
      <c r="K73" s="2"/>
      <c r="L73" s="2"/>
      <c r="M73" s="2"/>
      <c r="N73" s="2"/>
      <c r="Q73" s="55"/>
    </row>
    <row r="74">
      <c r="A74" s="59">
        <v>72.0</v>
      </c>
      <c r="B74" s="58">
        <v>3.4022849</v>
      </c>
      <c r="C74" s="60">
        <v>5.0E-4</v>
      </c>
      <c r="D74" s="58">
        <v>25.6925373</v>
      </c>
      <c r="E74" s="58">
        <v>0.015123</v>
      </c>
      <c r="F74" s="58">
        <v>26.58</v>
      </c>
      <c r="G74" s="2"/>
      <c r="H74" s="2"/>
      <c r="I74" s="2"/>
      <c r="J74" s="2"/>
      <c r="K74" s="2"/>
      <c r="L74" s="2"/>
      <c r="M74" s="2"/>
      <c r="N74" s="2"/>
      <c r="Q74" s="55"/>
    </row>
    <row r="75">
      <c r="A75" s="59">
        <v>73.0</v>
      </c>
      <c r="B75" s="58">
        <v>3.4021158</v>
      </c>
      <c r="C75" s="60">
        <v>5.0E-4</v>
      </c>
      <c r="D75" s="58">
        <v>25.6387997</v>
      </c>
      <c r="E75" s="58">
        <v>0.015123</v>
      </c>
      <c r="F75" s="58">
        <v>26.59</v>
      </c>
      <c r="G75" s="2"/>
      <c r="H75" s="2"/>
      <c r="I75" s="2"/>
      <c r="J75" s="2"/>
      <c r="K75" s="2"/>
      <c r="L75" s="2"/>
      <c r="M75" s="2"/>
      <c r="N75" s="2"/>
      <c r="Q75" s="55"/>
    </row>
    <row r="76">
      <c r="A76" s="59">
        <v>74.0</v>
      </c>
      <c r="B76" s="58">
        <v>3.4022686</v>
      </c>
      <c r="C76" s="60">
        <v>5.0E-4</v>
      </c>
      <c r="D76" s="58">
        <v>25.5652332</v>
      </c>
      <c r="E76" s="58">
        <v>0.015123</v>
      </c>
      <c r="F76" s="58">
        <v>26.6</v>
      </c>
      <c r="G76" s="2"/>
      <c r="H76" s="2"/>
      <c r="I76" s="2"/>
      <c r="J76" s="2"/>
      <c r="K76" s="2"/>
      <c r="L76" s="2"/>
      <c r="M76" s="2"/>
      <c r="N76" s="2"/>
      <c r="Q76" s="55"/>
    </row>
    <row r="77">
      <c r="A77" s="59">
        <v>75.0</v>
      </c>
      <c r="B77" s="58">
        <v>3.4022584</v>
      </c>
      <c r="C77" s="60">
        <v>5.0E-4</v>
      </c>
      <c r="D77" s="58">
        <v>25.516943</v>
      </c>
      <c r="E77" s="58">
        <v>0.015123</v>
      </c>
      <c r="F77" s="58">
        <v>26.6</v>
      </c>
      <c r="G77" s="2"/>
      <c r="H77" s="2"/>
      <c r="I77" s="2"/>
      <c r="J77" s="2"/>
      <c r="K77" s="2"/>
      <c r="L77" s="2"/>
      <c r="M77" s="2"/>
      <c r="N77" s="2"/>
      <c r="Q77" s="55"/>
    </row>
    <row r="78">
      <c r="A78" s="59">
        <v>76.0</v>
      </c>
      <c r="B78" s="58">
        <v>3.4022918</v>
      </c>
      <c r="C78" s="60">
        <v>5.0E-4</v>
      </c>
      <c r="D78" s="58">
        <v>25.4897308</v>
      </c>
      <c r="E78" s="58">
        <v>0.015123</v>
      </c>
      <c r="F78" s="58">
        <v>26.6</v>
      </c>
      <c r="G78" s="2"/>
      <c r="H78" s="2"/>
      <c r="I78" s="2"/>
      <c r="J78" s="2"/>
      <c r="K78" s="2"/>
      <c r="L78" s="2"/>
      <c r="M78" s="2"/>
      <c r="N78" s="2"/>
      <c r="Q78" s="55"/>
    </row>
    <row r="79">
      <c r="A79" s="59">
        <v>77.0</v>
      </c>
      <c r="B79" s="58">
        <v>3.4023416</v>
      </c>
      <c r="C79" s="60">
        <v>5.0E-4</v>
      </c>
      <c r="D79" s="58">
        <v>25.56036</v>
      </c>
      <c r="E79" s="58">
        <v>0.015123</v>
      </c>
      <c r="F79" s="58">
        <v>26.64</v>
      </c>
      <c r="G79" s="2"/>
      <c r="H79" s="2"/>
      <c r="I79" s="2"/>
      <c r="J79" s="2"/>
      <c r="K79" s="2"/>
      <c r="L79" s="2"/>
      <c r="M79" s="2"/>
      <c r="N79" s="2"/>
      <c r="Q79" s="55"/>
    </row>
    <row r="80">
      <c r="A80" s="59">
        <v>78.0</v>
      </c>
      <c r="B80" s="58">
        <v>3.4024441</v>
      </c>
      <c r="C80" s="60">
        <v>5.0E-4</v>
      </c>
      <c r="D80" s="58">
        <v>25.5022144</v>
      </c>
      <c r="E80" s="58">
        <v>0.015123</v>
      </c>
      <c r="F80" s="58">
        <v>26.59</v>
      </c>
      <c r="G80" s="2"/>
      <c r="H80" s="2"/>
      <c r="I80" s="2"/>
      <c r="J80" s="2"/>
      <c r="K80" s="2"/>
      <c r="L80" s="2"/>
      <c r="M80" s="2"/>
      <c r="N80" s="2"/>
      <c r="Q80" s="55"/>
    </row>
    <row r="81">
      <c r="A81" s="59">
        <v>79.0</v>
      </c>
      <c r="B81" s="58">
        <v>3.4024782</v>
      </c>
      <c r="C81" s="60">
        <v>5.0E-4</v>
      </c>
      <c r="D81" s="58">
        <v>25.528347</v>
      </c>
      <c r="E81" s="58">
        <v>0.015123</v>
      </c>
      <c r="F81" s="58">
        <v>26.61</v>
      </c>
      <c r="G81" s="2"/>
      <c r="H81" s="2"/>
      <c r="I81" s="2"/>
      <c r="J81" s="2"/>
      <c r="K81" s="2"/>
      <c r="L81" s="2"/>
      <c r="M81" s="2"/>
      <c r="N81" s="2"/>
      <c r="Q81" s="55"/>
    </row>
    <row r="82">
      <c r="A82" s="59">
        <v>80.0</v>
      </c>
      <c r="B82" s="58">
        <v>3.4023657</v>
      </c>
      <c r="C82" s="60">
        <v>5.0E-4</v>
      </c>
      <c r="D82" s="58">
        <v>25.5249195</v>
      </c>
      <c r="E82" s="58">
        <v>0.015123</v>
      </c>
      <c r="F82" s="58">
        <v>26.6</v>
      </c>
      <c r="G82" s="2"/>
      <c r="H82" s="2"/>
      <c r="I82" s="2"/>
      <c r="J82" s="2"/>
      <c r="K82" s="2"/>
      <c r="L82" s="2"/>
      <c r="M82" s="2"/>
      <c r="N82" s="2"/>
      <c r="Q82" s="55"/>
    </row>
    <row r="83">
      <c r="A83" s="59">
        <v>81.0</v>
      </c>
      <c r="B83" s="58">
        <v>3.4022379</v>
      </c>
      <c r="C83" s="60">
        <v>5.0E-4</v>
      </c>
      <c r="D83" s="58">
        <v>25.4904652</v>
      </c>
      <c r="E83" s="58">
        <v>0.015123</v>
      </c>
      <c r="F83" s="58">
        <v>26.6</v>
      </c>
      <c r="G83" s="2"/>
      <c r="H83" s="2"/>
      <c r="I83" s="2"/>
      <c r="J83" s="2"/>
      <c r="K83" s="2"/>
      <c r="L83" s="2"/>
      <c r="M83" s="2"/>
      <c r="N83" s="2"/>
      <c r="Q83" s="55"/>
    </row>
    <row r="84">
      <c r="A84" s="59">
        <v>82.0</v>
      </c>
      <c r="B84" s="58">
        <v>3.4020019</v>
      </c>
      <c r="C84" s="60">
        <v>5.0E-4</v>
      </c>
      <c r="D84" s="58">
        <v>25.4254684</v>
      </c>
      <c r="E84" s="58">
        <v>0.015123</v>
      </c>
      <c r="F84" s="58">
        <v>26.63</v>
      </c>
      <c r="G84" s="2"/>
      <c r="H84" s="2"/>
      <c r="I84" s="2"/>
      <c r="J84" s="2"/>
      <c r="K84" s="2"/>
      <c r="L84" s="2"/>
      <c r="M84" s="2"/>
      <c r="N84" s="2"/>
      <c r="Q84" s="55"/>
    </row>
    <row r="85">
      <c r="A85" s="59">
        <v>83.0</v>
      </c>
      <c r="B85" s="58">
        <v>3.4022856</v>
      </c>
      <c r="C85" s="60">
        <v>5.0E-4</v>
      </c>
      <c r="D85" s="58">
        <v>25.4225655</v>
      </c>
      <c r="E85" s="58">
        <v>0.015123</v>
      </c>
      <c r="F85" s="58">
        <v>26.64</v>
      </c>
      <c r="G85" s="2"/>
      <c r="H85" s="2"/>
      <c r="I85" s="2"/>
      <c r="J85" s="2"/>
      <c r="K85" s="2"/>
      <c r="L85" s="2"/>
      <c r="M85" s="2"/>
      <c r="N85" s="2"/>
      <c r="Q85" s="55"/>
    </row>
    <row r="86">
      <c r="A86" s="59">
        <v>84.0</v>
      </c>
      <c r="B86" s="58">
        <v>3.4024096</v>
      </c>
      <c r="C86" s="60">
        <v>5.0E-4</v>
      </c>
      <c r="D86" s="58">
        <v>25.3225212</v>
      </c>
      <c r="E86" s="58">
        <v>0.015123</v>
      </c>
      <c r="F86" s="58">
        <v>26.63</v>
      </c>
      <c r="G86" s="2"/>
      <c r="H86" s="2"/>
      <c r="I86" s="2"/>
      <c r="J86" s="2"/>
      <c r="K86" s="2"/>
      <c r="L86" s="2"/>
      <c r="M86" s="2"/>
      <c r="N86" s="2"/>
      <c r="Q86" s="55"/>
    </row>
    <row r="87">
      <c r="A87" s="59">
        <v>85.0</v>
      </c>
      <c r="B87" s="58">
        <v>3.4022646</v>
      </c>
      <c r="C87" s="60">
        <v>5.0E-4</v>
      </c>
      <c r="D87" s="58">
        <v>25.2998123</v>
      </c>
      <c r="E87" s="58">
        <v>0.015123</v>
      </c>
      <c r="F87" s="58">
        <v>26.66</v>
      </c>
      <c r="G87" s="2"/>
      <c r="H87" s="2"/>
      <c r="I87" s="2"/>
      <c r="J87" s="2"/>
      <c r="K87" s="2"/>
      <c r="L87" s="2"/>
      <c r="M87" s="2"/>
      <c r="N87" s="2"/>
      <c r="Q87" s="55"/>
    </row>
    <row r="88">
      <c r="A88" s="59">
        <v>86.0</v>
      </c>
      <c r="B88" s="58">
        <v>3.4023204</v>
      </c>
      <c r="C88" s="60">
        <v>5.0E-4</v>
      </c>
      <c r="D88" s="58">
        <v>25.3073349</v>
      </c>
      <c r="E88" s="58">
        <v>0.015123</v>
      </c>
      <c r="F88" s="58">
        <v>26.66</v>
      </c>
      <c r="G88" s="2"/>
      <c r="H88" s="2"/>
      <c r="I88" s="2"/>
      <c r="J88" s="2"/>
      <c r="K88" s="2"/>
      <c r="L88" s="2"/>
      <c r="M88" s="2"/>
      <c r="N88" s="2"/>
      <c r="Q88" s="55"/>
    </row>
    <row r="89">
      <c r="A89" s="59">
        <v>87.0</v>
      </c>
      <c r="B89" s="58">
        <v>3.402596</v>
      </c>
      <c r="C89" s="60">
        <v>5.0E-4</v>
      </c>
      <c r="D89" s="58">
        <v>25.3382187</v>
      </c>
      <c r="E89" s="58">
        <v>0.015123</v>
      </c>
      <c r="F89" s="58">
        <v>26.66</v>
      </c>
      <c r="G89" s="2"/>
      <c r="H89" s="2"/>
      <c r="I89" s="2"/>
      <c r="J89" s="2"/>
      <c r="K89" s="2"/>
      <c r="L89" s="2"/>
      <c r="M89" s="2"/>
      <c r="N89" s="2"/>
      <c r="Q89" s="55"/>
    </row>
    <row r="90">
      <c r="A90" s="59">
        <v>88.0</v>
      </c>
      <c r="B90" s="58">
        <v>3.4023578</v>
      </c>
      <c r="C90" s="60">
        <v>5.0E-4</v>
      </c>
      <c r="D90" s="58">
        <v>25.3548756</v>
      </c>
      <c r="E90" s="58">
        <v>0.015123</v>
      </c>
      <c r="F90" s="58">
        <v>26.65</v>
      </c>
      <c r="G90" s="2"/>
      <c r="H90" s="2"/>
      <c r="I90" s="2"/>
      <c r="J90" s="2"/>
      <c r="K90" s="2"/>
      <c r="L90" s="2"/>
      <c r="M90" s="2"/>
      <c r="N90" s="2"/>
      <c r="Q90" s="55"/>
    </row>
    <row r="91">
      <c r="A91" s="59">
        <v>89.0</v>
      </c>
      <c r="B91" s="58">
        <v>3.4022827</v>
      </c>
      <c r="C91" s="60">
        <v>5.0E-4</v>
      </c>
      <c r="D91" s="58">
        <v>25.3368073</v>
      </c>
      <c r="E91" s="58">
        <v>0.015123</v>
      </c>
      <c r="F91" s="58">
        <v>26.67</v>
      </c>
      <c r="G91" s="2"/>
      <c r="H91" s="2"/>
      <c r="I91" s="2"/>
      <c r="J91" s="2"/>
      <c r="K91" s="2"/>
      <c r="L91" s="2"/>
      <c r="M91" s="2"/>
      <c r="N91" s="2"/>
      <c r="Q91" s="55"/>
    </row>
    <row r="92">
      <c r="A92" s="59">
        <v>90.0</v>
      </c>
      <c r="B92" s="58">
        <v>3.4020462</v>
      </c>
      <c r="C92" s="60">
        <v>5.0E-4</v>
      </c>
      <c r="D92" s="58">
        <v>25.284502</v>
      </c>
      <c r="E92" s="58">
        <v>0.015123</v>
      </c>
      <c r="F92" s="58">
        <v>26.7</v>
      </c>
      <c r="G92" s="2"/>
      <c r="H92" s="2"/>
      <c r="I92" s="2"/>
      <c r="J92" s="2"/>
      <c r="K92" s="2"/>
      <c r="L92" s="2"/>
      <c r="M92" s="2"/>
      <c r="N92" s="2"/>
      <c r="Q92" s="55"/>
    </row>
    <row r="93">
      <c r="A93" s="59">
        <v>91.0</v>
      </c>
      <c r="B93" s="58">
        <v>3.4022899</v>
      </c>
      <c r="C93" s="60">
        <v>5.0E-4</v>
      </c>
      <c r="D93" s="58">
        <v>25.2163601</v>
      </c>
      <c r="E93" s="58">
        <v>0.015123</v>
      </c>
      <c r="F93" s="58">
        <v>26.68</v>
      </c>
      <c r="G93" s="2"/>
      <c r="H93" s="2"/>
      <c r="I93" s="2"/>
      <c r="J93" s="2"/>
      <c r="K93" s="2"/>
      <c r="L93" s="2"/>
      <c r="M93" s="2"/>
      <c r="N93" s="2"/>
      <c r="Q93" s="55"/>
    </row>
    <row r="94">
      <c r="A94" s="59">
        <v>92.0</v>
      </c>
      <c r="B94" s="58">
        <v>3.4022841</v>
      </c>
      <c r="C94" s="60">
        <v>5.0E-4</v>
      </c>
      <c r="D94" s="58">
        <v>25.1585445</v>
      </c>
      <c r="E94" s="58">
        <v>0.015123</v>
      </c>
      <c r="F94" s="58">
        <v>26.66</v>
      </c>
      <c r="G94" s="2"/>
      <c r="H94" s="2"/>
      <c r="I94" s="2"/>
      <c r="J94" s="2"/>
      <c r="K94" s="2"/>
      <c r="L94" s="2"/>
      <c r="M94" s="2"/>
      <c r="N94" s="2"/>
      <c r="Q94" s="55"/>
    </row>
    <row r="95">
      <c r="A95" s="59">
        <v>93.0</v>
      </c>
      <c r="B95" s="58">
        <v>3.4022727</v>
      </c>
      <c r="C95" s="60">
        <v>5.0E-4</v>
      </c>
      <c r="D95" s="58">
        <v>25.1366768</v>
      </c>
      <c r="E95" s="58">
        <v>0.015123</v>
      </c>
      <c r="F95" s="58">
        <v>26.7</v>
      </c>
      <c r="G95" s="2"/>
      <c r="H95" s="2"/>
      <c r="I95" s="2"/>
      <c r="J95" s="2"/>
      <c r="K95" s="2"/>
      <c r="L95" s="2"/>
      <c r="M95" s="2"/>
      <c r="N95" s="2"/>
      <c r="Q95" s="55"/>
    </row>
    <row r="96">
      <c r="A96" s="59">
        <v>94.0</v>
      </c>
      <c r="B96" s="58">
        <v>3.4023457</v>
      </c>
      <c r="C96" s="60">
        <v>5.0E-4</v>
      </c>
      <c r="D96" s="58">
        <v>25.1217937</v>
      </c>
      <c r="E96" s="58">
        <v>0.015123</v>
      </c>
      <c r="F96" s="58">
        <v>26.72</v>
      </c>
      <c r="G96" s="2"/>
      <c r="H96" s="2"/>
      <c r="I96" s="2"/>
      <c r="J96" s="2"/>
      <c r="K96" s="2"/>
      <c r="L96" s="2"/>
      <c r="M96" s="2"/>
      <c r="N96" s="2"/>
      <c r="Q96" s="55"/>
    </row>
    <row r="97">
      <c r="A97" s="59">
        <v>95.0</v>
      </c>
      <c r="B97" s="58">
        <v>3.4023082</v>
      </c>
      <c r="C97" s="60">
        <v>5.0E-4</v>
      </c>
      <c r="D97" s="58">
        <v>25.1417885</v>
      </c>
      <c r="E97" s="58">
        <v>0.015123</v>
      </c>
      <c r="F97" s="58">
        <v>26.69</v>
      </c>
      <c r="G97" s="2"/>
      <c r="H97" s="2"/>
      <c r="I97" s="2"/>
      <c r="J97" s="2"/>
      <c r="K97" s="2"/>
      <c r="L97" s="2"/>
      <c r="M97" s="2"/>
      <c r="N97" s="2"/>
      <c r="Q97" s="55"/>
    </row>
    <row r="98">
      <c r="A98" s="59">
        <v>96.0</v>
      </c>
      <c r="B98" s="58">
        <v>3.4025443</v>
      </c>
      <c r="C98" s="60">
        <v>5.0E-4</v>
      </c>
      <c r="D98" s="58">
        <v>25.1708546</v>
      </c>
      <c r="E98" s="58">
        <v>0.015123</v>
      </c>
      <c r="F98" s="58">
        <v>26.7</v>
      </c>
      <c r="G98" s="2"/>
      <c r="H98" s="2"/>
      <c r="I98" s="2"/>
      <c r="J98" s="2"/>
      <c r="K98" s="2"/>
      <c r="L98" s="2"/>
      <c r="M98" s="2"/>
      <c r="N98" s="2"/>
      <c r="Q98" s="55"/>
    </row>
    <row r="99">
      <c r="A99" s="59">
        <v>97.0</v>
      </c>
      <c r="B99" s="58">
        <v>3.4023528</v>
      </c>
      <c r="C99" s="60">
        <v>5.0E-4</v>
      </c>
      <c r="D99" s="58">
        <v>25.1739559</v>
      </c>
      <c r="E99" s="58">
        <v>0.015123</v>
      </c>
      <c r="F99" s="58">
        <v>26.71</v>
      </c>
      <c r="G99" s="2"/>
      <c r="H99" s="2"/>
      <c r="I99" s="2"/>
      <c r="J99" s="2"/>
      <c r="K99" s="2"/>
      <c r="L99" s="2"/>
      <c r="M99" s="2"/>
      <c r="N99" s="2"/>
      <c r="Q99" s="55"/>
    </row>
    <row r="100">
      <c r="A100" s="59">
        <v>98.0</v>
      </c>
      <c r="B100" s="58">
        <v>3.4022198</v>
      </c>
      <c r="C100" s="60">
        <v>5.0E-4</v>
      </c>
      <c r="D100" s="58">
        <v>25.1414719</v>
      </c>
      <c r="E100" s="58">
        <v>0.015123</v>
      </c>
      <c r="F100" s="58">
        <v>26.7</v>
      </c>
      <c r="G100" s="2"/>
      <c r="H100" s="2"/>
      <c r="I100" s="2"/>
      <c r="J100" s="2"/>
      <c r="K100" s="2"/>
      <c r="L100" s="2"/>
      <c r="M100" s="2"/>
      <c r="N100" s="2"/>
      <c r="Q100" s="55"/>
    </row>
    <row r="101">
      <c r="A101" s="59">
        <v>99.0</v>
      </c>
      <c r="B101" s="58">
        <v>3.4020338</v>
      </c>
      <c r="C101" s="60">
        <v>5.0E-4</v>
      </c>
      <c r="D101" s="58">
        <v>25.0729446</v>
      </c>
      <c r="E101" s="58">
        <v>0.015123</v>
      </c>
      <c r="F101" s="58">
        <v>26.7</v>
      </c>
      <c r="G101" s="2"/>
      <c r="H101" s="2"/>
      <c r="I101" s="2"/>
      <c r="J101" s="2"/>
      <c r="K101" s="2"/>
      <c r="L101" s="2"/>
      <c r="M101" s="2"/>
      <c r="N101" s="2"/>
      <c r="Q101" s="55"/>
    </row>
    <row r="102">
      <c r="A102" s="59">
        <v>100.0</v>
      </c>
      <c r="B102" s="58">
        <v>3.4022455</v>
      </c>
      <c r="C102" s="60">
        <v>5.0E-4</v>
      </c>
      <c r="D102" s="58">
        <v>25.0149727</v>
      </c>
      <c r="E102" s="58">
        <v>0.015123</v>
      </c>
      <c r="F102" s="58">
        <v>26.71</v>
      </c>
      <c r="G102" s="2"/>
      <c r="H102" s="2"/>
      <c r="I102" s="2"/>
      <c r="J102" s="2"/>
      <c r="K102" s="2"/>
      <c r="L102" s="2"/>
      <c r="M102" s="2"/>
      <c r="N102" s="2"/>
      <c r="Q102" s="55"/>
    </row>
    <row r="104">
      <c r="A104" s="2" t="s">
        <v>144</v>
      </c>
      <c r="B104" s="36">
        <f>AVERAGE(B3:B102)</f>
        <v>3.402340789</v>
      </c>
      <c r="C104" s="36"/>
      <c r="D104" s="36"/>
      <c r="E104" s="36"/>
      <c r="F104" s="2"/>
      <c r="G104" s="2"/>
      <c r="H104" s="2"/>
      <c r="I104" s="2"/>
      <c r="J104" s="2"/>
      <c r="K104" s="2"/>
      <c r="L104" s="2"/>
      <c r="M104" s="2"/>
      <c r="N104" s="2"/>
    </row>
    <row r="105">
      <c r="A105" s="2" t="s">
        <v>145</v>
      </c>
      <c r="B105" s="36">
        <f>STDEV(B3:B102)</f>
        <v>0.000479733941</v>
      </c>
      <c r="C105" s="36" t="s">
        <v>160</v>
      </c>
      <c r="D105" s="36"/>
      <c r="E105" s="36"/>
      <c r="F105" s="2"/>
      <c r="G105" s="2"/>
      <c r="H105" s="2"/>
      <c r="I105" s="2"/>
      <c r="J105" s="2"/>
      <c r="K105" s="2"/>
      <c r="L105" s="2"/>
      <c r="M105" s="2"/>
      <c r="N105" s="2"/>
    </row>
    <row r="106">
      <c r="A106" s="2" t="s">
        <v>146</v>
      </c>
      <c r="B106" s="66">
        <v>5.0E-5</v>
      </c>
      <c r="C106" s="36"/>
      <c r="D106" s="36"/>
      <c r="E106" s="36"/>
      <c r="F106" s="2"/>
      <c r="G106" s="2"/>
      <c r="H106" s="2"/>
      <c r="I106" s="2"/>
      <c r="J106" s="2"/>
      <c r="K106" s="2"/>
      <c r="L106" s="2"/>
      <c r="M106" s="2"/>
      <c r="N106" s="2"/>
      <c r="P106" s="55"/>
    </row>
    <row r="107">
      <c r="B107" s="56"/>
      <c r="C107" s="56"/>
      <c r="D107" s="56"/>
      <c r="E107" s="56"/>
    </row>
    <row r="108">
      <c r="A108" s="2" t="s">
        <v>147</v>
      </c>
      <c r="B108" s="36"/>
      <c r="C108" s="36">
        <f>2826.8</f>
        <v>2826.8</v>
      </c>
      <c r="D108" s="36"/>
      <c r="E108" s="36"/>
      <c r="F108" s="2"/>
      <c r="G108" s="2"/>
      <c r="H108" s="2"/>
      <c r="I108" s="2"/>
      <c r="J108" s="2"/>
      <c r="K108" s="2"/>
      <c r="L108" s="2"/>
      <c r="M108" s="2"/>
      <c r="N108" s="2"/>
    </row>
    <row r="109">
      <c r="A109" s="2" t="s">
        <v>148</v>
      </c>
      <c r="B109" s="56"/>
      <c r="C109" s="36">
        <v>81.4</v>
      </c>
      <c r="D109" s="56"/>
      <c r="E109" s="56"/>
    </row>
    <row r="110">
      <c r="B110" s="36"/>
      <c r="C110" s="36"/>
      <c r="D110" s="36"/>
      <c r="E110" s="36"/>
      <c r="F110" s="2"/>
      <c r="G110" s="2"/>
      <c r="H110" s="2"/>
      <c r="I110" s="2"/>
      <c r="J110" s="2"/>
      <c r="K110" s="2"/>
      <c r="L110" s="2"/>
      <c r="M110" s="2"/>
      <c r="N110" s="2"/>
    </row>
    <row r="111">
      <c r="A111" s="2" t="s">
        <v>149</v>
      </c>
      <c r="B111" s="36"/>
      <c r="C111" s="36">
        <f>(C108+C109/2)*(2*pi()/B104)^2/1000</f>
        <v>9.779294835</v>
      </c>
      <c r="D111" s="36" t="s">
        <v>130</v>
      </c>
      <c r="E111" s="36"/>
      <c r="F111" s="2"/>
      <c r="G111" s="2"/>
      <c r="H111" s="2"/>
      <c r="I111" s="2"/>
      <c r="J111" s="2"/>
      <c r="K111" s="2"/>
      <c r="L111" s="2"/>
      <c r="M111" s="2"/>
      <c r="N111" s="2"/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9.780082877</v>
      </c>
      <c r="E113" s="36" t="s">
        <v>130</v>
      </c>
      <c r="F113" s="2"/>
      <c r="G113" s="2"/>
      <c r="H113" s="2"/>
      <c r="I113" s="2"/>
      <c r="J113" s="2"/>
      <c r="K113" s="2"/>
      <c r="L113" s="2"/>
      <c r="M113" s="2"/>
      <c r="N113" s="2"/>
    </row>
    <row r="114">
      <c r="A114" s="33" t="s">
        <v>151</v>
      </c>
      <c r="B114" s="56"/>
      <c r="C114" s="56"/>
      <c r="D114" s="56"/>
      <c r="E114" s="56"/>
    </row>
    <row r="115">
      <c r="A115" s="2" t="s">
        <v>152</v>
      </c>
      <c r="B115" s="56"/>
      <c r="C115" s="36">
        <v>9.7804</v>
      </c>
      <c r="D115" s="56"/>
      <c r="E115" s="56"/>
    </row>
    <row r="116">
      <c r="A116" s="33" t="s">
        <v>153</v>
      </c>
      <c r="B116" s="56"/>
      <c r="C116" s="56"/>
      <c r="D116" s="56"/>
      <c r="E116" s="56"/>
    </row>
    <row r="117">
      <c r="A117" s="2" t="s">
        <v>154</v>
      </c>
      <c r="C117" s="45">
        <f>(C111-C115)/9.8*1000</f>
        <v>-0.1127719654</v>
      </c>
    </row>
    <row r="144">
      <c r="A144" s="2" t="s">
        <v>161</v>
      </c>
    </row>
  </sheetData>
  <hyperlinks>
    <hyperlink r:id="rId1" ref="A114"/>
    <hyperlink r:id="rId2" ref="A116"/>
  </hyperlink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44286.0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>
        <v>44258.0</v>
      </c>
      <c r="P1" s="2"/>
      <c r="Q1" s="2"/>
      <c r="R1" s="2"/>
      <c r="S1" s="2"/>
      <c r="T1" s="2"/>
    </row>
    <row r="2">
      <c r="A2" s="58" t="s">
        <v>138</v>
      </c>
      <c r="B2" s="58" t="s">
        <v>139</v>
      </c>
      <c r="C2" s="58" t="s">
        <v>140</v>
      </c>
      <c r="D2" s="58" t="s">
        <v>141</v>
      </c>
      <c r="E2" s="58" t="s">
        <v>142</v>
      </c>
      <c r="F2" s="58" t="s">
        <v>143</v>
      </c>
      <c r="G2" s="2"/>
      <c r="H2" s="2"/>
      <c r="I2" s="2"/>
      <c r="J2" s="2"/>
      <c r="K2" s="2"/>
      <c r="L2" s="2"/>
      <c r="M2" s="2"/>
      <c r="N2" s="2"/>
      <c r="O2" s="2" t="s">
        <v>138</v>
      </c>
      <c r="P2" s="2" t="s">
        <v>139</v>
      </c>
      <c r="Q2" s="2" t="s">
        <v>140</v>
      </c>
      <c r="R2" s="2" t="s">
        <v>141</v>
      </c>
      <c r="S2" s="2" t="s">
        <v>142</v>
      </c>
      <c r="T2" s="2" t="s">
        <v>143</v>
      </c>
    </row>
    <row r="3">
      <c r="A3" s="59">
        <v>1.0</v>
      </c>
      <c r="B3" s="58">
        <v>3.39254</v>
      </c>
      <c r="C3" s="60">
        <v>5.0E-4</v>
      </c>
      <c r="D3" s="58">
        <v>28.0893097</v>
      </c>
      <c r="E3" s="58">
        <v>0.015123</v>
      </c>
      <c r="F3" s="58">
        <v>16.25</v>
      </c>
      <c r="G3" s="2"/>
      <c r="H3" s="2"/>
      <c r="I3" s="2"/>
      <c r="J3" s="2"/>
      <c r="K3" s="2"/>
      <c r="L3" s="2"/>
      <c r="M3" s="2"/>
      <c r="N3" s="2"/>
      <c r="O3" s="2">
        <v>1.0</v>
      </c>
      <c r="P3" s="2">
        <v>3.3913975</v>
      </c>
      <c r="Q3" s="55">
        <v>5.0E-4</v>
      </c>
      <c r="R3" s="2">
        <v>28.1018696</v>
      </c>
      <c r="S3" s="2">
        <v>0.015123</v>
      </c>
      <c r="T3" s="2">
        <v>14.14</v>
      </c>
    </row>
    <row r="4">
      <c r="A4" s="59">
        <v>2.0</v>
      </c>
      <c r="B4" s="58">
        <v>3.3925502</v>
      </c>
      <c r="C4" s="60">
        <v>5.0E-4</v>
      </c>
      <c r="D4" s="58">
        <v>28.0719376</v>
      </c>
      <c r="E4" s="58">
        <v>0.015123</v>
      </c>
      <c r="F4" s="58">
        <v>16.24</v>
      </c>
      <c r="G4" s="2"/>
      <c r="H4" s="2"/>
      <c r="I4" s="2"/>
      <c r="J4" s="2"/>
      <c r="K4" s="2"/>
      <c r="L4" s="2"/>
      <c r="M4" s="2"/>
      <c r="N4" s="2"/>
      <c r="O4" s="2">
        <v>2.0</v>
      </c>
      <c r="P4" s="2">
        <v>3.3907235</v>
      </c>
      <c r="Q4" s="55">
        <v>5.0E-4</v>
      </c>
      <c r="R4" s="2">
        <v>28.030159</v>
      </c>
      <c r="S4" s="2">
        <v>0.015123</v>
      </c>
      <c r="T4" s="2">
        <v>14.17</v>
      </c>
    </row>
    <row r="5">
      <c r="A5" s="59">
        <v>3.0</v>
      </c>
      <c r="B5" s="58">
        <v>3.3925495</v>
      </c>
      <c r="C5" s="60">
        <v>5.0E-4</v>
      </c>
      <c r="D5" s="58">
        <v>28.0488071</v>
      </c>
      <c r="E5" s="58">
        <v>0.015123</v>
      </c>
      <c r="F5" s="58">
        <v>16.27</v>
      </c>
      <c r="G5" s="2"/>
      <c r="H5" s="2"/>
      <c r="I5" s="2"/>
      <c r="J5" s="2"/>
      <c r="K5" s="2"/>
      <c r="L5" s="2"/>
      <c r="M5" s="2"/>
      <c r="N5" s="2"/>
      <c r="O5" s="2">
        <v>3.0</v>
      </c>
      <c r="P5" s="2">
        <v>3.3909817</v>
      </c>
      <c r="Q5" s="55">
        <v>5.0E-4</v>
      </c>
      <c r="R5" s="2">
        <v>28.0123653</v>
      </c>
      <c r="S5" s="2">
        <v>0.015123</v>
      </c>
      <c r="T5" s="2">
        <v>14.2</v>
      </c>
    </row>
    <row r="6">
      <c r="A6" s="59">
        <v>4.0</v>
      </c>
      <c r="B6" s="58">
        <v>3.392591</v>
      </c>
      <c r="C6" s="60">
        <v>5.0E-4</v>
      </c>
      <c r="D6" s="58">
        <v>28.0339031</v>
      </c>
      <c r="E6" s="58">
        <v>0.015123</v>
      </c>
      <c r="F6" s="58">
        <v>16.29</v>
      </c>
      <c r="G6" s="2"/>
      <c r="H6" s="2"/>
      <c r="I6" s="2"/>
      <c r="J6" s="2"/>
      <c r="K6" s="2"/>
      <c r="L6" s="2"/>
      <c r="M6" s="2"/>
      <c r="N6" s="2"/>
      <c r="O6" s="2">
        <v>4.0</v>
      </c>
      <c r="P6" s="2">
        <v>3.3907242</v>
      </c>
      <c r="Q6" s="55">
        <v>5.0E-4</v>
      </c>
      <c r="R6" s="2">
        <v>27.991745</v>
      </c>
      <c r="S6" s="2">
        <v>0.015123</v>
      </c>
      <c r="T6" s="2">
        <v>14.21</v>
      </c>
    </row>
    <row r="7">
      <c r="A7" s="59">
        <v>5.0</v>
      </c>
      <c r="B7" s="58">
        <v>3.3925967</v>
      </c>
      <c r="C7" s="60">
        <v>5.0E-4</v>
      </c>
      <c r="D7" s="58">
        <v>28.0269604</v>
      </c>
      <c r="E7" s="58">
        <v>0.015123</v>
      </c>
      <c r="F7" s="58">
        <v>16.3</v>
      </c>
      <c r="G7" s="2"/>
      <c r="H7" s="2"/>
      <c r="I7" s="2"/>
      <c r="J7" s="2"/>
      <c r="K7" s="2"/>
      <c r="L7" s="2"/>
      <c r="M7" s="2"/>
      <c r="N7" s="2"/>
      <c r="O7" s="2">
        <v>5.0</v>
      </c>
      <c r="P7" s="2">
        <v>3.3909841</v>
      </c>
      <c r="Q7" s="55">
        <v>5.0E-4</v>
      </c>
      <c r="R7" s="2">
        <v>28.0057735</v>
      </c>
      <c r="S7" s="2">
        <v>0.015123</v>
      </c>
      <c r="T7" s="2">
        <v>14.24</v>
      </c>
    </row>
    <row r="8">
      <c r="A8" s="59">
        <v>6.0</v>
      </c>
      <c r="B8" s="58">
        <v>3.3926086</v>
      </c>
      <c r="C8" s="60">
        <v>5.0E-4</v>
      </c>
      <c r="D8" s="58">
        <v>28.0132465</v>
      </c>
      <c r="E8" s="58">
        <v>0.015123</v>
      </c>
      <c r="F8" s="58">
        <v>16.31</v>
      </c>
      <c r="G8" s="2"/>
      <c r="H8" s="2"/>
      <c r="I8" s="2"/>
      <c r="J8" s="2"/>
      <c r="K8" s="2"/>
      <c r="L8" s="2"/>
      <c r="M8" s="2"/>
      <c r="N8" s="2"/>
      <c r="O8" s="2">
        <v>6.0</v>
      </c>
      <c r="P8" s="2">
        <v>3.3907371</v>
      </c>
      <c r="Q8" s="55">
        <v>5.0E-4</v>
      </c>
      <c r="R8" s="2">
        <v>27.9938946</v>
      </c>
      <c r="S8" s="2">
        <v>0.015123</v>
      </c>
      <c r="T8" s="2">
        <v>14.3</v>
      </c>
    </row>
    <row r="9">
      <c r="A9" s="59">
        <v>7.0</v>
      </c>
      <c r="B9" s="58">
        <v>3.3926105</v>
      </c>
      <c r="C9" s="60">
        <v>5.0E-4</v>
      </c>
      <c r="D9" s="58">
        <v>27.9962273</v>
      </c>
      <c r="E9" s="58">
        <v>0.015123</v>
      </c>
      <c r="F9" s="58">
        <v>16.34</v>
      </c>
      <c r="G9" s="2"/>
      <c r="H9" s="2"/>
      <c r="I9" s="2"/>
      <c r="J9" s="2"/>
      <c r="K9" s="2"/>
      <c r="L9" s="2"/>
      <c r="M9" s="2"/>
      <c r="N9" s="2"/>
      <c r="O9" s="2">
        <v>7.0</v>
      </c>
      <c r="P9" s="2">
        <v>3.3910198</v>
      </c>
      <c r="Q9" s="55">
        <v>5.0E-4</v>
      </c>
      <c r="R9" s="2">
        <v>28.0145454</v>
      </c>
      <c r="S9" s="2">
        <v>0.015123</v>
      </c>
      <c r="T9" s="2">
        <v>14.32</v>
      </c>
    </row>
    <row r="10">
      <c r="A10" s="59">
        <v>8.0</v>
      </c>
      <c r="B10" s="58">
        <v>3.3925676</v>
      </c>
      <c r="C10" s="60">
        <v>5.0E-4</v>
      </c>
      <c r="D10" s="58">
        <v>27.9800568</v>
      </c>
      <c r="E10" s="58">
        <v>0.015123</v>
      </c>
      <c r="F10" s="58">
        <v>16.36</v>
      </c>
      <c r="G10" s="2"/>
      <c r="H10" s="2"/>
      <c r="I10" s="2"/>
      <c r="J10" s="2"/>
      <c r="K10" s="2"/>
      <c r="L10" s="2"/>
      <c r="M10" s="2"/>
      <c r="N10" s="2"/>
      <c r="O10" s="2">
        <v>8.0</v>
      </c>
      <c r="P10" s="2">
        <v>3.3908091</v>
      </c>
      <c r="Q10" s="55">
        <v>5.0E-4</v>
      </c>
      <c r="R10" s="2">
        <v>27.9994946</v>
      </c>
      <c r="S10" s="2">
        <v>0.015123</v>
      </c>
      <c r="T10" s="2">
        <v>14.36</v>
      </c>
    </row>
    <row r="11">
      <c r="A11" s="59">
        <v>9.0</v>
      </c>
      <c r="B11" s="58">
        <v>3.3925164</v>
      </c>
      <c r="C11" s="60">
        <v>5.0E-4</v>
      </c>
      <c r="D11" s="58">
        <v>27.9642944</v>
      </c>
      <c r="E11" s="58">
        <v>0.015123</v>
      </c>
      <c r="F11" s="58">
        <v>16.37</v>
      </c>
      <c r="G11" s="2"/>
      <c r="H11" s="2"/>
      <c r="I11" s="2"/>
      <c r="J11" s="2"/>
      <c r="K11" s="2"/>
      <c r="L11" s="2"/>
      <c r="M11" s="2"/>
      <c r="N11" s="2"/>
      <c r="O11" s="2">
        <v>9.0</v>
      </c>
      <c r="P11" s="2">
        <v>3.3905666</v>
      </c>
      <c r="Q11" s="55">
        <v>5.0E-4</v>
      </c>
      <c r="R11" s="2">
        <v>27.9618893</v>
      </c>
      <c r="S11" s="2">
        <v>0.015123</v>
      </c>
      <c r="T11" s="2">
        <v>14.4</v>
      </c>
    </row>
    <row r="12">
      <c r="A12" s="59">
        <v>10.0</v>
      </c>
      <c r="B12" s="58">
        <v>3.3925476</v>
      </c>
      <c r="C12" s="60">
        <v>5.0E-4</v>
      </c>
      <c r="D12" s="58">
        <v>27.9508991</v>
      </c>
      <c r="E12" s="58">
        <v>0.015123</v>
      </c>
      <c r="F12" s="58">
        <v>16.39</v>
      </c>
      <c r="G12" s="2"/>
      <c r="H12" s="2"/>
      <c r="I12" s="2"/>
      <c r="J12" s="2"/>
      <c r="K12" s="2"/>
      <c r="L12" s="2"/>
      <c r="M12" s="2"/>
      <c r="N12" s="2"/>
      <c r="O12" s="2">
        <v>10.0</v>
      </c>
      <c r="P12" s="2">
        <v>3.3905027</v>
      </c>
      <c r="Q12" s="55">
        <v>5.0E-4</v>
      </c>
      <c r="R12" s="2">
        <v>27.9355049</v>
      </c>
      <c r="S12" s="2">
        <v>0.015123</v>
      </c>
      <c r="T12" s="2">
        <v>14.44</v>
      </c>
    </row>
    <row r="13">
      <c r="A13" s="59">
        <v>11.0</v>
      </c>
      <c r="B13" s="58">
        <v>3.3925352</v>
      </c>
      <c r="C13" s="60">
        <v>5.0E-4</v>
      </c>
      <c r="D13" s="58">
        <v>27.9302921</v>
      </c>
      <c r="E13" s="58">
        <v>0.015123</v>
      </c>
      <c r="F13" s="58">
        <v>16.44</v>
      </c>
      <c r="G13" s="2"/>
      <c r="H13" s="2"/>
      <c r="I13" s="2"/>
      <c r="J13" s="2"/>
      <c r="K13" s="2"/>
      <c r="L13" s="2"/>
      <c r="M13" s="2"/>
      <c r="N13" s="2"/>
      <c r="O13" s="2">
        <v>11.0</v>
      </c>
      <c r="P13" s="2">
        <v>3.3906856</v>
      </c>
      <c r="Q13" s="55">
        <v>5.0E-4</v>
      </c>
      <c r="R13" s="2">
        <v>27.9022408</v>
      </c>
      <c r="S13" s="2">
        <v>0.015123</v>
      </c>
      <c r="T13" s="2">
        <v>14.46</v>
      </c>
    </row>
    <row r="14">
      <c r="A14" s="59">
        <v>12.0</v>
      </c>
      <c r="B14" s="58">
        <v>3.3925695</v>
      </c>
      <c r="C14" s="60">
        <v>5.0E-4</v>
      </c>
      <c r="D14" s="58">
        <v>27.9084492</v>
      </c>
      <c r="E14" s="58">
        <v>0.015123</v>
      </c>
      <c r="F14" s="58">
        <v>16.46</v>
      </c>
      <c r="G14" s="2"/>
      <c r="H14" s="2"/>
      <c r="I14" s="2"/>
      <c r="J14" s="2"/>
      <c r="K14" s="2"/>
      <c r="L14" s="2"/>
      <c r="M14" s="2"/>
      <c r="N14" s="2"/>
      <c r="O14" s="2">
        <v>12.0</v>
      </c>
      <c r="P14" s="2">
        <v>3.3907409</v>
      </c>
      <c r="Q14" s="55">
        <v>5.0E-4</v>
      </c>
      <c r="R14" s="2">
        <v>27.8591671</v>
      </c>
      <c r="S14" s="2">
        <v>0.015123</v>
      </c>
      <c r="T14" s="2">
        <v>14.51</v>
      </c>
    </row>
    <row r="15">
      <c r="A15" s="59">
        <v>13.0</v>
      </c>
      <c r="B15" s="58">
        <v>3.3925896</v>
      </c>
      <c r="C15" s="60">
        <v>5.0E-4</v>
      </c>
      <c r="D15" s="58">
        <v>27.8984299</v>
      </c>
      <c r="E15" s="58">
        <v>0.015123</v>
      </c>
      <c r="F15" s="58">
        <v>16.47</v>
      </c>
      <c r="G15" s="2"/>
      <c r="H15" s="2"/>
      <c r="I15" s="2"/>
      <c r="J15" s="2"/>
      <c r="K15" s="2"/>
      <c r="L15" s="2"/>
      <c r="M15" s="2"/>
      <c r="N15" s="2"/>
      <c r="O15" s="2">
        <v>13.0</v>
      </c>
      <c r="P15" s="2">
        <v>3.390696</v>
      </c>
      <c r="Q15" s="55">
        <v>5.0E-4</v>
      </c>
      <c r="R15" s="2">
        <v>27.8422089</v>
      </c>
      <c r="S15" s="2">
        <v>0.015123</v>
      </c>
      <c r="T15" s="2">
        <v>14.53</v>
      </c>
    </row>
    <row r="16">
      <c r="A16" s="59">
        <v>14.0</v>
      </c>
      <c r="B16" s="58">
        <v>3.3925822</v>
      </c>
      <c r="C16" s="60">
        <v>5.0E-4</v>
      </c>
      <c r="D16" s="58">
        <v>27.8889847</v>
      </c>
      <c r="E16" s="58">
        <v>0.015123</v>
      </c>
      <c r="F16" s="58">
        <v>16.5</v>
      </c>
      <c r="G16" s="2"/>
      <c r="H16" s="2"/>
      <c r="I16" s="2"/>
      <c r="J16" s="2"/>
      <c r="K16" s="2"/>
      <c r="L16" s="2"/>
      <c r="M16" s="2"/>
      <c r="N16" s="2"/>
      <c r="O16" s="2">
        <v>14.0</v>
      </c>
      <c r="P16" s="2">
        <v>3.3909583</v>
      </c>
      <c r="Q16" s="55">
        <v>5.0E-4</v>
      </c>
      <c r="R16" s="2">
        <v>27.8147182</v>
      </c>
      <c r="S16" s="2">
        <v>0.015123</v>
      </c>
      <c r="T16" s="2">
        <v>14.57</v>
      </c>
    </row>
    <row r="17">
      <c r="A17" s="59">
        <v>15.0</v>
      </c>
      <c r="B17" s="58">
        <v>3.3926215</v>
      </c>
      <c r="C17" s="60">
        <v>5.0E-4</v>
      </c>
      <c r="D17" s="58">
        <v>27.8748665</v>
      </c>
      <c r="E17" s="58">
        <v>0.015123</v>
      </c>
      <c r="F17" s="58">
        <v>16.51</v>
      </c>
      <c r="G17" s="2"/>
      <c r="H17" s="2"/>
      <c r="I17" s="2"/>
      <c r="J17" s="2"/>
      <c r="K17" s="2"/>
      <c r="L17" s="2"/>
      <c r="M17" s="2"/>
      <c r="N17" s="2"/>
      <c r="O17" s="2">
        <v>15.0</v>
      </c>
      <c r="P17" s="2">
        <v>3.3905396</v>
      </c>
      <c r="Q17" s="55">
        <v>5.0E-4</v>
      </c>
      <c r="R17" s="2">
        <v>27.8546753</v>
      </c>
      <c r="S17" s="2">
        <v>0.015123</v>
      </c>
      <c r="T17" s="2">
        <v>14.61</v>
      </c>
    </row>
    <row r="18">
      <c r="A18" s="59">
        <v>16.0</v>
      </c>
      <c r="B18" s="58">
        <v>3.3925929</v>
      </c>
      <c r="C18" s="60">
        <v>5.0E-4</v>
      </c>
      <c r="D18" s="58">
        <v>27.8563957</v>
      </c>
      <c r="E18" s="58">
        <v>0.015123</v>
      </c>
      <c r="F18" s="58">
        <v>16.51</v>
      </c>
      <c r="G18" s="2"/>
      <c r="H18" s="2"/>
      <c r="I18" s="2"/>
      <c r="J18" s="2"/>
      <c r="K18" s="2"/>
      <c r="L18" s="2"/>
      <c r="M18" s="2"/>
      <c r="N18" s="2"/>
      <c r="O18" s="2">
        <v>16.0</v>
      </c>
      <c r="P18" s="2">
        <v>3.3908358</v>
      </c>
      <c r="Q18" s="55">
        <v>5.0E-4</v>
      </c>
      <c r="R18" s="2">
        <v>27.864048</v>
      </c>
      <c r="S18" s="2">
        <v>0.015123</v>
      </c>
      <c r="T18" s="2">
        <v>14.64</v>
      </c>
    </row>
    <row r="19">
      <c r="A19" s="59">
        <v>17.0</v>
      </c>
      <c r="B19" s="58">
        <v>3.3925357</v>
      </c>
      <c r="C19" s="60">
        <v>5.0E-4</v>
      </c>
      <c r="D19" s="58">
        <v>27.8418484</v>
      </c>
      <c r="E19" s="58">
        <v>0.015123</v>
      </c>
      <c r="F19" s="58">
        <v>16.55</v>
      </c>
      <c r="G19" s="2"/>
      <c r="H19" s="2"/>
      <c r="I19" s="2"/>
      <c r="J19" s="2"/>
      <c r="K19" s="2"/>
      <c r="L19" s="2"/>
      <c r="M19" s="2"/>
      <c r="N19" s="2"/>
      <c r="O19" s="2">
        <v>17.0</v>
      </c>
      <c r="P19" s="2">
        <v>3.3906674</v>
      </c>
      <c r="Q19" s="55">
        <v>5.0E-4</v>
      </c>
      <c r="R19" s="2">
        <v>27.8449783</v>
      </c>
      <c r="S19" s="2">
        <v>0.015123</v>
      </c>
      <c r="T19" s="2">
        <v>14.68</v>
      </c>
    </row>
    <row r="20">
      <c r="A20" s="59">
        <v>18.0</v>
      </c>
      <c r="B20" s="58">
        <v>3.3925185</v>
      </c>
      <c r="C20" s="60">
        <v>5.0E-4</v>
      </c>
      <c r="D20" s="58">
        <v>27.8277264</v>
      </c>
      <c r="E20" s="58">
        <v>0.015123</v>
      </c>
      <c r="F20" s="58">
        <v>16.57</v>
      </c>
      <c r="G20" s="2"/>
      <c r="H20" s="2"/>
      <c r="I20" s="2"/>
      <c r="J20" s="2"/>
      <c r="K20" s="2"/>
      <c r="L20" s="2"/>
      <c r="M20" s="2"/>
      <c r="N20" s="2"/>
      <c r="O20" s="2">
        <v>18.0</v>
      </c>
      <c r="P20" s="2">
        <v>3.3905506</v>
      </c>
      <c r="Q20" s="55">
        <v>5.0E-4</v>
      </c>
      <c r="R20" s="2">
        <v>27.8049698</v>
      </c>
      <c r="S20" s="2">
        <v>0.015123</v>
      </c>
      <c r="T20" s="2">
        <v>14.72</v>
      </c>
    </row>
    <row r="21">
      <c r="A21" s="59">
        <v>19.0</v>
      </c>
      <c r="B21" s="58">
        <v>3.3925486</v>
      </c>
      <c r="C21" s="60">
        <v>5.0E-4</v>
      </c>
      <c r="D21" s="58">
        <v>27.8120804</v>
      </c>
      <c r="E21" s="58">
        <v>0.015123</v>
      </c>
      <c r="F21" s="58">
        <v>16.6</v>
      </c>
      <c r="G21" s="2"/>
      <c r="H21" s="2"/>
      <c r="I21" s="2"/>
      <c r="J21" s="2"/>
      <c r="K21" s="2"/>
      <c r="L21" s="2"/>
      <c r="M21" s="2"/>
      <c r="N21" s="2"/>
      <c r="O21" s="2">
        <v>19.0</v>
      </c>
      <c r="P21" s="2">
        <v>3.3903887</v>
      </c>
      <c r="Q21" s="55">
        <v>5.0E-4</v>
      </c>
      <c r="R21" s="2">
        <v>27.7467041</v>
      </c>
      <c r="S21" s="2">
        <v>0.015123</v>
      </c>
      <c r="T21" s="2">
        <v>14.73</v>
      </c>
    </row>
    <row r="22">
      <c r="A22" s="59">
        <v>20.0</v>
      </c>
      <c r="B22" s="58">
        <v>3.3925352</v>
      </c>
      <c r="C22" s="60">
        <v>5.0E-4</v>
      </c>
      <c r="D22" s="58">
        <v>27.7895565</v>
      </c>
      <c r="E22" s="58">
        <v>0.015123</v>
      </c>
      <c r="F22" s="58">
        <v>16.62</v>
      </c>
      <c r="G22" s="2"/>
      <c r="H22" s="2"/>
      <c r="I22" s="2"/>
      <c r="J22" s="2"/>
      <c r="K22" s="2"/>
      <c r="L22" s="2"/>
      <c r="M22" s="2"/>
      <c r="N22" s="2"/>
      <c r="O22" s="2">
        <v>20.0</v>
      </c>
      <c r="P22" s="2">
        <v>3.3905315</v>
      </c>
      <c r="Q22" s="55">
        <v>5.0E-4</v>
      </c>
      <c r="R22" s="2">
        <v>27.7448692</v>
      </c>
      <c r="S22" s="2">
        <v>0.015123</v>
      </c>
      <c r="T22" s="2">
        <v>14.77</v>
      </c>
    </row>
    <row r="23">
      <c r="A23" s="59">
        <v>21.0</v>
      </c>
      <c r="B23" s="58">
        <v>3.3925657</v>
      </c>
      <c r="C23" s="60">
        <v>5.0E-4</v>
      </c>
      <c r="D23" s="58">
        <v>27.770586</v>
      </c>
      <c r="E23" s="58">
        <v>0.015123</v>
      </c>
      <c r="F23" s="58">
        <v>16.65</v>
      </c>
      <c r="G23" s="2"/>
      <c r="H23" s="2"/>
      <c r="I23" s="2"/>
      <c r="J23" s="2"/>
      <c r="K23" s="2"/>
      <c r="L23" s="2"/>
      <c r="M23" s="2"/>
      <c r="N23" s="2"/>
      <c r="O23" s="2">
        <v>21.0</v>
      </c>
      <c r="P23" s="2">
        <v>3.3905749</v>
      </c>
      <c r="Q23" s="55">
        <v>5.0E-4</v>
      </c>
      <c r="R23" s="2">
        <v>27.704361</v>
      </c>
      <c r="S23" s="2">
        <v>0.015123</v>
      </c>
      <c r="T23" s="2">
        <v>14.8</v>
      </c>
    </row>
    <row r="24">
      <c r="A24" s="59">
        <v>22.0</v>
      </c>
      <c r="B24" s="58">
        <v>3.3925838</v>
      </c>
      <c r="C24" s="60">
        <v>5.0E-4</v>
      </c>
      <c r="D24" s="58">
        <v>27.7617626</v>
      </c>
      <c r="E24" s="58">
        <v>0.015123</v>
      </c>
      <c r="F24" s="58">
        <v>16.67</v>
      </c>
      <c r="G24" s="2"/>
      <c r="H24" s="2"/>
      <c r="I24" s="2"/>
      <c r="J24" s="2"/>
      <c r="K24" s="2"/>
      <c r="L24" s="2"/>
      <c r="M24" s="2"/>
      <c r="N24" s="2"/>
      <c r="O24" s="2">
        <v>22.0</v>
      </c>
      <c r="P24" s="2">
        <v>3.3906922</v>
      </c>
      <c r="Q24" s="55">
        <v>5.0E-4</v>
      </c>
      <c r="R24" s="2">
        <v>27.713047</v>
      </c>
      <c r="S24" s="2">
        <v>0.015123</v>
      </c>
      <c r="T24" s="2">
        <v>14.84</v>
      </c>
    </row>
    <row r="25">
      <c r="A25" s="59">
        <v>23.0</v>
      </c>
      <c r="B25" s="58">
        <v>3.3925834</v>
      </c>
      <c r="C25" s="60">
        <v>5.0E-4</v>
      </c>
      <c r="D25" s="58">
        <v>27.7509823</v>
      </c>
      <c r="E25" s="58">
        <v>0.015123</v>
      </c>
      <c r="F25" s="58">
        <v>16.68</v>
      </c>
      <c r="G25" s="2"/>
      <c r="H25" s="2"/>
      <c r="I25" s="2"/>
      <c r="J25" s="2"/>
      <c r="K25" s="2"/>
      <c r="L25" s="2"/>
      <c r="M25" s="2"/>
      <c r="N25" s="2"/>
      <c r="O25" s="2">
        <v>23.0</v>
      </c>
      <c r="P25" s="2">
        <v>3.3909068</v>
      </c>
      <c r="Q25" s="55">
        <v>5.0E-4</v>
      </c>
      <c r="R25" s="2">
        <v>27.6991577</v>
      </c>
      <c r="S25" s="2">
        <v>0.015123</v>
      </c>
      <c r="T25" s="2">
        <v>14.86</v>
      </c>
    </row>
    <row r="26">
      <c r="A26" s="59">
        <v>24.0</v>
      </c>
      <c r="B26" s="58">
        <v>3.3926005</v>
      </c>
      <c r="C26" s="60">
        <v>5.0E-4</v>
      </c>
      <c r="D26" s="58">
        <v>27.7358074</v>
      </c>
      <c r="E26" s="58">
        <v>0.015123</v>
      </c>
      <c r="F26" s="58">
        <v>16.68</v>
      </c>
      <c r="G26" s="2"/>
      <c r="H26" s="2"/>
      <c r="I26" s="2"/>
      <c r="J26" s="2"/>
      <c r="K26" s="2"/>
      <c r="L26" s="2"/>
      <c r="M26" s="2"/>
      <c r="N26" s="2"/>
      <c r="O26" s="2">
        <v>24.0</v>
      </c>
      <c r="P26" s="2">
        <v>3.3907871</v>
      </c>
      <c r="Q26" s="55">
        <v>5.0E-4</v>
      </c>
      <c r="R26" s="2">
        <v>27.7034245</v>
      </c>
      <c r="S26" s="2">
        <v>0.015123</v>
      </c>
      <c r="T26" s="2">
        <v>14.88</v>
      </c>
    </row>
    <row r="27">
      <c r="A27" s="59">
        <v>25.0</v>
      </c>
      <c r="B27" s="58">
        <v>3.3925772</v>
      </c>
      <c r="C27" s="60">
        <v>5.0E-4</v>
      </c>
      <c r="D27" s="58">
        <v>27.7191734</v>
      </c>
      <c r="E27" s="58">
        <v>0.015123</v>
      </c>
      <c r="F27" s="58">
        <v>16.71</v>
      </c>
      <c r="G27" s="2"/>
      <c r="H27" s="2"/>
      <c r="I27" s="2"/>
      <c r="J27" s="2"/>
      <c r="K27" s="2"/>
      <c r="L27" s="2"/>
      <c r="M27" s="2"/>
      <c r="N27" s="2"/>
      <c r="O27" s="2">
        <v>25.0</v>
      </c>
      <c r="P27" s="2">
        <v>3.3906908</v>
      </c>
      <c r="Q27" s="55">
        <v>5.0E-4</v>
      </c>
      <c r="R27" s="2">
        <v>27.7039814</v>
      </c>
      <c r="S27" s="2">
        <v>0.015123</v>
      </c>
      <c r="T27" s="2">
        <v>14.89</v>
      </c>
    </row>
    <row r="28">
      <c r="A28" s="59">
        <v>26.0</v>
      </c>
      <c r="B28" s="58">
        <v>3.3925114</v>
      </c>
      <c r="C28" s="60">
        <v>5.0E-4</v>
      </c>
      <c r="D28" s="58">
        <v>27.7030163</v>
      </c>
      <c r="E28" s="58">
        <v>0.015123</v>
      </c>
      <c r="F28" s="58">
        <v>16.72</v>
      </c>
      <c r="G28" s="2"/>
      <c r="H28" s="2"/>
      <c r="I28" s="2"/>
      <c r="J28" s="2"/>
      <c r="K28" s="2"/>
      <c r="L28" s="2"/>
      <c r="M28" s="2"/>
      <c r="N28" s="2"/>
      <c r="O28" s="2">
        <v>26.0</v>
      </c>
      <c r="P28" s="2">
        <v>3.3904452</v>
      </c>
      <c r="Q28" s="55">
        <v>5.0E-4</v>
      </c>
      <c r="R28" s="2">
        <v>27.691164</v>
      </c>
      <c r="S28" s="2">
        <v>0.015123</v>
      </c>
      <c r="T28" s="2">
        <v>14.93</v>
      </c>
    </row>
    <row r="29">
      <c r="A29" s="59">
        <v>27.0</v>
      </c>
      <c r="B29" s="58">
        <v>3.3925176</v>
      </c>
      <c r="C29" s="60">
        <v>5.0E-4</v>
      </c>
      <c r="D29" s="58">
        <v>27.6904049</v>
      </c>
      <c r="E29" s="58">
        <v>0.015123</v>
      </c>
      <c r="F29" s="58">
        <v>16.77</v>
      </c>
      <c r="G29" s="2"/>
      <c r="H29" s="2"/>
      <c r="I29" s="2"/>
      <c r="J29" s="2"/>
      <c r="K29" s="2"/>
      <c r="L29" s="2"/>
      <c r="M29" s="2"/>
      <c r="N29" s="2"/>
      <c r="O29" s="2">
        <v>27.0</v>
      </c>
      <c r="P29" s="2">
        <v>3.3910375</v>
      </c>
      <c r="Q29" s="55">
        <v>5.0E-4</v>
      </c>
      <c r="R29" s="2">
        <v>27.6538258</v>
      </c>
      <c r="S29" s="2">
        <v>0.015123</v>
      </c>
      <c r="T29" s="2">
        <v>14.94</v>
      </c>
    </row>
    <row r="30">
      <c r="A30" s="59">
        <v>28.0</v>
      </c>
      <c r="B30" s="58">
        <v>3.3925369</v>
      </c>
      <c r="C30" s="60">
        <v>5.0E-4</v>
      </c>
      <c r="D30" s="58">
        <v>27.672205</v>
      </c>
      <c r="E30" s="58">
        <v>0.015123</v>
      </c>
      <c r="F30" s="58">
        <v>16.76</v>
      </c>
      <c r="G30" s="2"/>
      <c r="H30" s="2"/>
      <c r="I30" s="2"/>
      <c r="J30" s="2"/>
      <c r="K30" s="2"/>
      <c r="L30" s="2"/>
      <c r="M30" s="2"/>
      <c r="N30" s="2"/>
      <c r="O30" s="2">
        <v>28.0</v>
      </c>
      <c r="P30" s="2">
        <v>3.3903201</v>
      </c>
      <c r="Q30" s="55">
        <v>5.0E-4</v>
      </c>
      <c r="R30" s="2">
        <v>27.5762005</v>
      </c>
      <c r="S30" s="2">
        <v>0.015123</v>
      </c>
      <c r="T30" s="2">
        <v>14.99</v>
      </c>
    </row>
    <row r="31">
      <c r="A31" s="59">
        <v>29.0</v>
      </c>
      <c r="B31" s="58">
        <v>3.3925357</v>
      </c>
      <c r="C31" s="60">
        <v>5.0E-4</v>
      </c>
      <c r="D31" s="58">
        <v>27.6481075</v>
      </c>
      <c r="E31" s="58">
        <v>0.015123</v>
      </c>
      <c r="F31" s="58">
        <v>16.76</v>
      </c>
      <c r="G31" s="2"/>
      <c r="H31" s="2"/>
      <c r="I31" s="2"/>
      <c r="J31" s="2"/>
      <c r="K31" s="2"/>
      <c r="L31" s="2"/>
      <c r="M31" s="2"/>
      <c r="N31" s="2"/>
      <c r="O31" s="2">
        <v>29.0</v>
      </c>
      <c r="P31" s="2">
        <v>3.3907328</v>
      </c>
      <c r="Q31" s="55">
        <v>5.0E-4</v>
      </c>
      <c r="R31" s="2">
        <v>27.5673733</v>
      </c>
      <c r="S31" s="2">
        <v>0.015123</v>
      </c>
      <c r="T31" s="2">
        <v>15.0</v>
      </c>
    </row>
    <row r="32">
      <c r="A32" s="59">
        <v>30.0</v>
      </c>
      <c r="B32" s="58">
        <v>3.3925698</v>
      </c>
      <c r="C32" s="60">
        <v>5.0E-4</v>
      </c>
      <c r="D32" s="58">
        <v>27.6344585</v>
      </c>
      <c r="E32" s="58">
        <v>0.015123</v>
      </c>
      <c r="F32" s="58">
        <v>16.81</v>
      </c>
      <c r="G32" s="2"/>
      <c r="H32" s="2"/>
      <c r="I32" s="2"/>
      <c r="J32" s="2"/>
      <c r="K32" s="2"/>
      <c r="L32" s="2"/>
      <c r="M32" s="2"/>
      <c r="N32" s="2"/>
      <c r="O32" s="2">
        <v>30.0</v>
      </c>
      <c r="P32" s="2">
        <v>3.3906956</v>
      </c>
      <c r="Q32" s="55">
        <v>5.0E-4</v>
      </c>
      <c r="R32" s="2">
        <v>27.5438347</v>
      </c>
      <c r="S32" s="2">
        <v>0.015123</v>
      </c>
      <c r="T32" s="2">
        <v>15.03</v>
      </c>
    </row>
    <row r="33">
      <c r="A33" s="59">
        <v>31.0</v>
      </c>
      <c r="B33" s="58">
        <v>3.3925776</v>
      </c>
      <c r="C33" s="60">
        <v>5.0E-4</v>
      </c>
      <c r="D33" s="58">
        <v>27.6265049</v>
      </c>
      <c r="E33" s="58">
        <v>0.015123</v>
      </c>
      <c r="F33" s="58">
        <v>16.8</v>
      </c>
      <c r="G33" s="2"/>
      <c r="H33" s="2"/>
      <c r="I33" s="2"/>
      <c r="J33" s="2"/>
      <c r="K33" s="2"/>
      <c r="L33" s="2"/>
      <c r="M33" s="2"/>
      <c r="N33" s="2"/>
      <c r="O33" s="2">
        <v>31.0</v>
      </c>
      <c r="P33" s="2">
        <v>3.3907926</v>
      </c>
      <c r="Q33" s="55">
        <v>5.0E-4</v>
      </c>
      <c r="R33" s="2">
        <v>27.5587521</v>
      </c>
      <c r="S33" s="2">
        <v>0.015123</v>
      </c>
      <c r="T33" s="2">
        <v>15.05</v>
      </c>
    </row>
    <row r="34">
      <c r="A34" s="59">
        <v>32.0</v>
      </c>
      <c r="B34" s="58">
        <v>3.3925819</v>
      </c>
      <c r="C34" s="60">
        <v>5.0E-4</v>
      </c>
      <c r="D34" s="58">
        <v>27.6150227</v>
      </c>
      <c r="E34" s="58">
        <v>0.015123</v>
      </c>
      <c r="F34" s="58">
        <v>16.81</v>
      </c>
      <c r="G34" s="2"/>
      <c r="H34" s="2"/>
      <c r="I34" s="2"/>
      <c r="J34" s="2"/>
      <c r="K34" s="2"/>
      <c r="L34" s="2"/>
      <c r="M34" s="2"/>
      <c r="N34" s="2"/>
      <c r="O34" s="2">
        <v>32.0</v>
      </c>
      <c r="P34" s="2">
        <v>3.3908501</v>
      </c>
      <c r="Q34" s="55">
        <v>5.0E-4</v>
      </c>
      <c r="R34" s="2">
        <v>27.5426311</v>
      </c>
      <c r="S34" s="2">
        <v>0.015123</v>
      </c>
      <c r="T34" s="2">
        <v>15.05</v>
      </c>
    </row>
    <row r="35">
      <c r="A35" s="59">
        <v>33.0</v>
      </c>
      <c r="B35" s="58">
        <v>3.3925982</v>
      </c>
      <c r="C35" s="60">
        <v>5.0E-4</v>
      </c>
      <c r="D35" s="58">
        <v>27.5981293</v>
      </c>
      <c r="E35" s="58">
        <v>0.015123</v>
      </c>
      <c r="F35" s="58">
        <v>16.83</v>
      </c>
      <c r="G35" s="2"/>
      <c r="H35" s="2"/>
      <c r="I35" s="2"/>
      <c r="J35" s="2"/>
      <c r="K35" s="2"/>
      <c r="L35" s="2"/>
      <c r="M35" s="2"/>
      <c r="N35" s="2"/>
      <c r="O35" s="2">
        <v>33.0</v>
      </c>
      <c r="P35" s="2">
        <v>3.3909657</v>
      </c>
      <c r="Q35" s="55">
        <v>5.0E-4</v>
      </c>
      <c r="R35" s="2">
        <v>27.5615673</v>
      </c>
      <c r="S35" s="2">
        <v>0.015123</v>
      </c>
      <c r="T35" s="2">
        <v>15.07</v>
      </c>
    </row>
    <row r="36">
      <c r="A36" s="59">
        <v>34.0</v>
      </c>
      <c r="B36" s="58">
        <v>3.3925395</v>
      </c>
      <c r="C36" s="60">
        <v>5.0E-4</v>
      </c>
      <c r="D36" s="58">
        <v>27.5811806</v>
      </c>
      <c r="E36" s="58">
        <v>0.015123</v>
      </c>
      <c r="F36" s="58">
        <v>16.83</v>
      </c>
      <c r="G36" s="2"/>
      <c r="H36" s="2"/>
      <c r="I36" s="2"/>
      <c r="J36" s="2"/>
      <c r="K36" s="2"/>
      <c r="L36" s="2"/>
      <c r="M36" s="2"/>
      <c r="N36" s="2"/>
      <c r="O36" s="2">
        <v>34.0</v>
      </c>
      <c r="P36" s="2">
        <v>3.3907561</v>
      </c>
      <c r="Q36" s="55">
        <v>5.0E-4</v>
      </c>
      <c r="R36" s="2">
        <v>27.550766</v>
      </c>
      <c r="S36" s="2">
        <v>0.015123</v>
      </c>
      <c r="T36" s="2">
        <v>15.08</v>
      </c>
    </row>
    <row r="37">
      <c r="A37" s="59">
        <v>35.0</v>
      </c>
      <c r="B37" s="58">
        <v>3.3925123</v>
      </c>
      <c r="C37" s="60">
        <v>5.0E-4</v>
      </c>
      <c r="D37" s="58">
        <v>27.5666428</v>
      </c>
      <c r="E37" s="58">
        <v>0.015123</v>
      </c>
      <c r="F37" s="58">
        <v>16.83</v>
      </c>
      <c r="G37" s="2"/>
      <c r="H37" s="2"/>
      <c r="I37" s="2"/>
      <c r="J37" s="2"/>
      <c r="K37" s="2"/>
      <c r="L37" s="2"/>
      <c r="M37" s="2"/>
      <c r="N37" s="2"/>
      <c r="O37" s="2">
        <v>35.0</v>
      </c>
      <c r="P37" s="2">
        <v>3.3904121</v>
      </c>
      <c r="Q37" s="55">
        <v>5.0E-4</v>
      </c>
      <c r="R37" s="2">
        <v>27.5166073</v>
      </c>
      <c r="S37" s="2">
        <v>0.015123</v>
      </c>
      <c r="T37" s="2">
        <v>15.1</v>
      </c>
    </row>
    <row r="38">
      <c r="A38" s="59">
        <v>36.0</v>
      </c>
      <c r="B38" s="58">
        <v>3.3925176</v>
      </c>
      <c r="C38" s="60">
        <v>5.0E-4</v>
      </c>
      <c r="D38" s="58">
        <v>27.5525742</v>
      </c>
      <c r="E38" s="58">
        <v>0.015123</v>
      </c>
      <c r="F38" s="58">
        <v>16.85</v>
      </c>
      <c r="G38" s="2"/>
      <c r="H38" s="2"/>
      <c r="I38" s="2"/>
      <c r="J38" s="2"/>
      <c r="K38" s="2"/>
      <c r="L38" s="2"/>
      <c r="M38" s="2"/>
      <c r="N38" s="2"/>
      <c r="O38" s="2">
        <v>36.0</v>
      </c>
      <c r="P38" s="2">
        <v>3.3905516</v>
      </c>
      <c r="Q38" s="55">
        <v>5.0E-4</v>
      </c>
      <c r="R38" s="2">
        <v>27.4866581</v>
      </c>
      <c r="S38" s="2">
        <v>0.015123</v>
      </c>
      <c r="T38" s="2">
        <v>15.12</v>
      </c>
    </row>
    <row r="39">
      <c r="A39" s="59">
        <v>37.0</v>
      </c>
      <c r="B39" s="58">
        <v>3.3925307</v>
      </c>
      <c r="C39" s="60">
        <v>5.0E-4</v>
      </c>
      <c r="D39" s="58">
        <v>27.5327225</v>
      </c>
      <c r="E39" s="58">
        <v>0.015123</v>
      </c>
      <c r="F39" s="58">
        <v>16.88</v>
      </c>
      <c r="G39" s="2"/>
      <c r="H39" s="2"/>
      <c r="I39" s="2"/>
      <c r="J39" s="2"/>
      <c r="K39" s="2"/>
      <c r="L39" s="2"/>
      <c r="M39" s="2"/>
      <c r="N39" s="2"/>
      <c r="O39" s="2">
        <v>37.0</v>
      </c>
      <c r="P39" s="2">
        <v>3.3907542</v>
      </c>
      <c r="Q39" s="55">
        <v>5.0E-4</v>
      </c>
      <c r="R39" s="2">
        <v>27.4525833</v>
      </c>
      <c r="S39" s="2">
        <v>0.015123</v>
      </c>
      <c r="T39" s="2">
        <v>15.14</v>
      </c>
    </row>
    <row r="40">
      <c r="A40" s="59">
        <v>38.0</v>
      </c>
      <c r="B40" s="58">
        <v>3.3925431</v>
      </c>
      <c r="C40" s="60">
        <v>5.0E-4</v>
      </c>
      <c r="D40" s="58">
        <v>27.511673</v>
      </c>
      <c r="E40" s="58">
        <v>0.015123</v>
      </c>
      <c r="F40" s="58">
        <v>16.88</v>
      </c>
      <c r="G40" s="2"/>
      <c r="H40" s="2"/>
      <c r="I40" s="2"/>
      <c r="J40" s="2"/>
      <c r="K40" s="2"/>
      <c r="L40" s="2"/>
      <c r="M40" s="2"/>
      <c r="N40" s="2"/>
      <c r="O40" s="2">
        <v>38.0</v>
      </c>
      <c r="P40" s="2">
        <v>3.3907657</v>
      </c>
      <c r="Q40" s="55">
        <v>5.0E-4</v>
      </c>
      <c r="R40" s="2">
        <v>27.4101658</v>
      </c>
      <c r="S40" s="2">
        <v>0.015123</v>
      </c>
      <c r="T40" s="2">
        <v>15.14</v>
      </c>
    </row>
    <row r="41">
      <c r="A41" s="59">
        <v>39.0</v>
      </c>
      <c r="B41" s="58">
        <v>3.3925705</v>
      </c>
      <c r="C41" s="60">
        <v>5.0E-4</v>
      </c>
      <c r="D41" s="58">
        <v>27.5003357</v>
      </c>
      <c r="E41" s="58">
        <v>0.015123</v>
      </c>
      <c r="F41" s="58">
        <v>16.89</v>
      </c>
      <c r="G41" s="2"/>
      <c r="H41" s="2"/>
      <c r="I41" s="2"/>
      <c r="J41" s="2"/>
      <c r="K41" s="2"/>
      <c r="L41" s="2"/>
      <c r="M41" s="2"/>
      <c r="N41" s="2"/>
      <c r="O41" s="2">
        <v>39.0</v>
      </c>
      <c r="P41" s="2">
        <v>3.3907309</v>
      </c>
      <c r="Q41" s="55">
        <v>5.0E-4</v>
      </c>
      <c r="R41" s="2">
        <v>27.3941193</v>
      </c>
      <c r="S41" s="2">
        <v>0.015123</v>
      </c>
      <c r="T41" s="2">
        <v>15.17</v>
      </c>
    </row>
    <row r="42">
      <c r="A42" s="59">
        <v>40.0</v>
      </c>
      <c r="B42" s="58">
        <v>3.3925591</v>
      </c>
      <c r="C42" s="60">
        <v>5.0E-4</v>
      </c>
      <c r="D42" s="58">
        <v>27.4913311</v>
      </c>
      <c r="E42" s="58">
        <v>0.015123</v>
      </c>
      <c r="F42" s="58">
        <v>16.92</v>
      </c>
      <c r="G42" s="2"/>
      <c r="H42" s="2"/>
      <c r="I42" s="2"/>
      <c r="J42" s="2"/>
      <c r="K42" s="2"/>
      <c r="L42" s="2"/>
      <c r="M42" s="2"/>
      <c r="N42" s="2"/>
      <c r="O42" s="2">
        <v>40.0</v>
      </c>
      <c r="P42" s="2">
        <v>3.3911366</v>
      </c>
      <c r="Q42" s="55">
        <v>5.0E-4</v>
      </c>
      <c r="R42" s="2">
        <v>27.3694668</v>
      </c>
      <c r="S42" s="2">
        <v>0.015123</v>
      </c>
      <c r="T42" s="2">
        <v>15.2</v>
      </c>
    </row>
    <row r="43">
      <c r="A43" s="59">
        <v>41.0</v>
      </c>
      <c r="B43" s="58">
        <v>3.3925929</v>
      </c>
      <c r="C43" s="60">
        <v>5.0E-4</v>
      </c>
      <c r="D43" s="58">
        <v>27.4774876</v>
      </c>
      <c r="E43" s="58">
        <v>0.015123</v>
      </c>
      <c r="F43" s="58">
        <v>16.91</v>
      </c>
      <c r="G43" s="2"/>
      <c r="H43" s="2"/>
      <c r="I43" s="2"/>
      <c r="J43" s="2"/>
      <c r="K43" s="2"/>
      <c r="L43" s="2"/>
      <c r="M43" s="2"/>
      <c r="N43" s="2"/>
      <c r="O43" s="2">
        <v>41.0</v>
      </c>
      <c r="P43" s="2">
        <v>3.3905025</v>
      </c>
      <c r="Q43" s="55">
        <v>5.0E-4</v>
      </c>
      <c r="R43" s="2">
        <v>27.4068871</v>
      </c>
      <c r="S43" s="2">
        <v>0.015123</v>
      </c>
      <c r="T43" s="2">
        <v>15.17</v>
      </c>
    </row>
    <row r="44">
      <c r="A44" s="59">
        <v>42.0</v>
      </c>
      <c r="B44" s="58">
        <v>3.3925734</v>
      </c>
      <c r="C44" s="60">
        <v>5.0E-4</v>
      </c>
      <c r="D44" s="58">
        <v>27.4603138</v>
      </c>
      <c r="E44" s="58">
        <v>0.015123</v>
      </c>
      <c r="F44" s="58">
        <v>16.91</v>
      </c>
      <c r="G44" s="2"/>
      <c r="H44" s="2"/>
      <c r="I44" s="2"/>
      <c r="J44" s="2"/>
      <c r="K44" s="2"/>
      <c r="L44" s="2"/>
      <c r="M44" s="2"/>
      <c r="N44" s="2"/>
      <c r="O44" s="2">
        <v>42.0</v>
      </c>
      <c r="P44" s="2">
        <v>3.3910131</v>
      </c>
      <c r="Q44" s="55">
        <v>5.0E-4</v>
      </c>
      <c r="R44" s="2">
        <v>27.4166298</v>
      </c>
      <c r="S44" s="2">
        <v>0.015123</v>
      </c>
      <c r="T44" s="2">
        <v>15.18</v>
      </c>
    </row>
    <row r="45">
      <c r="A45" s="59">
        <v>43.0</v>
      </c>
      <c r="B45" s="58">
        <v>3.3925104</v>
      </c>
      <c r="C45" s="60">
        <v>5.0E-4</v>
      </c>
      <c r="D45" s="58">
        <v>27.4448338</v>
      </c>
      <c r="E45" s="58">
        <v>0.015123</v>
      </c>
      <c r="F45" s="58">
        <v>16.93</v>
      </c>
      <c r="G45" s="2"/>
      <c r="H45" s="2"/>
      <c r="I45" s="2"/>
      <c r="J45" s="2"/>
      <c r="K45" s="2"/>
      <c r="L45" s="2"/>
      <c r="M45" s="2"/>
      <c r="N45" s="2"/>
      <c r="O45" s="2">
        <v>43.0</v>
      </c>
      <c r="P45" s="2">
        <v>3.3908744</v>
      </c>
      <c r="Q45" s="55">
        <v>5.0E-4</v>
      </c>
      <c r="R45" s="2">
        <v>27.3982162</v>
      </c>
      <c r="S45" s="2">
        <v>0.015123</v>
      </c>
      <c r="T45" s="2">
        <v>15.21</v>
      </c>
    </row>
    <row r="46">
      <c r="A46" s="59">
        <v>44.0</v>
      </c>
      <c r="B46" s="58">
        <v>3.3925049</v>
      </c>
      <c r="C46" s="60">
        <v>5.0E-4</v>
      </c>
      <c r="D46" s="58">
        <v>27.431633</v>
      </c>
      <c r="E46" s="58">
        <v>0.015123</v>
      </c>
      <c r="F46" s="58">
        <v>16.94</v>
      </c>
      <c r="G46" s="2"/>
      <c r="H46" s="2"/>
      <c r="I46" s="2"/>
      <c r="J46" s="2"/>
      <c r="K46" s="2"/>
      <c r="L46" s="2"/>
      <c r="M46" s="2"/>
      <c r="N46" s="2"/>
      <c r="O46" s="2">
        <v>44.0</v>
      </c>
      <c r="P46" s="2">
        <v>3.3906975</v>
      </c>
      <c r="Q46" s="55">
        <v>5.0E-4</v>
      </c>
      <c r="R46" s="2">
        <v>27.3612156</v>
      </c>
      <c r="S46" s="2">
        <v>0.015123</v>
      </c>
      <c r="T46" s="2">
        <v>15.2</v>
      </c>
    </row>
    <row r="47">
      <c r="A47" s="59">
        <v>45.0</v>
      </c>
      <c r="B47" s="58">
        <v>3.3925188</v>
      </c>
      <c r="C47" s="60">
        <v>5.0E-4</v>
      </c>
      <c r="D47" s="58">
        <v>27.4157085</v>
      </c>
      <c r="E47" s="58">
        <v>0.015123</v>
      </c>
      <c r="F47" s="58">
        <v>16.95</v>
      </c>
      <c r="G47" s="2"/>
      <c r="H47" s="2"/>
      <c r="I47" s="2"/>
      <c r="J47" s="2"/>
      <c r="K47" s="2"/>
      <c r="L47" s="2"/>
      <c r="M47" s="2"/>
      <c r="N47" s="2"/>
      <c r="O47" s="2">
        <v>45.0</v>
      </c>
      <c r="P47" s="2">
        <v>3.390552</v>
      </c>
      <c r="Q47" s="55">
        <v>5.0E-4</v>
      </c>
      <c r="R47" s="2">
        <v>27.3078499</v>
      </c>
      <c r="S47" s="2">
        <v>0.015123</v>
      </c>
      <c r="T47" s="2">
        <v>15.23</v>
      </c>
    </row>
    <row r="48">
      <c r="A48" s="59">
        <v>46.0</v>
      </c>
      <c r="B48" s="58">
        <v>3.3925207</v>
      </c>
      <c r="C48" s="60">
        <v>5.0E-4</v>
      </c>
      <c r="D48" s="58">
        <v>27.3934479</v>
      </c>
      <c r="E48" s="58">
        <v>0.015123</v>
      </c>
      <c r="F48" s="58">
        <v>16.96</v>
      </c>
      <c r="G48" s="2"/>
      <c r="H48" s="2"/>
      <c r="I48" s="2"/>
      <c r="J48" s="2"/>
      <c r="K48" s="2"/>
      <c r="L48" s="2"/>
      <c r="M48" s="2"/>
      <c r="N48" s="2"/>
      <c r="O48" s="2">
        <v>46.0</v>
      </c>
      <c r="P48" s="2">
        <v>3.3907743</v>
      </c>
      <c r="Q48" s="55">
        <v>5.0E-4</v>
      </c>
      <c r="R48" s="2">
        <v>27.3024235</v>
      </c>
      <c r="S48" s="2">
        <v>0.015123</v>
      </c>
      <c r="T48" s="2">
        <v>15.22</v>
      </c>
    </row>
    <row r="49">
      <c r="A49" s="59">
        <v>47.0</v>
      </c>
      <c r="B49" s="58">
        <v>3.3925521</v>
      </c>
      <c r="C49" s="60">
        <v>5.0E-4</v>
      </c>
      <c r="D49" s="58">
        <v>27.3753643</v>
      </c>
      <c r="E49" s="58">
        <v>0.015123</v>
      </c>
      <c r="F49" s="58">
        <v>16.94</v>
      </c>
      <c r="G49" s="2"/>
      <c r="H49" s="2"/>
      <c r="I49" s="2"/>
      <c r="J49" s="2"/>
      <c r="K49" s="2"/>
      <c r="L49" s="2"/>
      <c r="M49" s="2"/>
      <c r="N49" s="2"/>
      <c r="O49" s="2">
        <v>47.0</v>
      </c>
      <c r="P49" s="2">
        <v>3.3908184</v>
      </c>
      <c r="Q49" s="55">
        <v>5.0E-4</v>
      </c>
      <c r="R49" s="2">
        <v>27.257616</v>
      </c>
      <c r="S49" s="2">
        <v>0.015123</v>
      </c>
      <c r="T49" s="2">
        <v>15.24</v>
      </c>
    </row>
    <row r="50">
      <c r="A50" s="59">
        <v>48.0</v>
      </c>
      <c r="B50" s="58">
        <v>3.3925672</v>
      </c>
      <c r="C50" s="60">
        <v>5.0E-4</v>
      </c>
      <c r="D50" s="58">
        <v>27.3662949</v>
      </c>
      <c r="E50" s="58">
        <v>0.015123</v>
      </c>
      <c r="F50" s="58">
        <v>16.96</v>
      </c>
      <c r="G50" s="2"/>
      <c r="H50" s="2"/>
      <c r="I50" s="2"/>
      <c r="J50" s="2"/>
      <c r="K50" s="2"/>
      <c r="L50" s="2"/>
      <c r="M50" s="2"/>
      <c r="N50" s="2"/>
      <c r="O50" s="2">
        <v>48.0</v>
      </c>
      <c r="P50" s="2">
        <v>3.3908391</v>
      </c>
      <c r="Q50" s="55">
        <v>5.0E-4</v>
      </c>
      <c r="R50" s="2">
        <v>27.2680683</v>
      </c>
      <c r="S50" s="2">
        <v>0.015123</v>
      </c>
      <c r="T50" s="2">
        <v>15.25</v>
      </c>
    </row>
    <row r="51">
      <c r="A51" s="59">
        <v>49.0</v>
      </c>
      <c r="B51" s="58">
        <v>3.3925643</v>
      </c>
      <c r="C51" s="60">
        <v>5.0E-4</v>
      </c>
      <c r="D51" s="58">
        <v>27.3563633</v>
      </c>
      <c r="E51" s="58">
        <v>0.015123</v>
      </c>
      <c r="F51" s="58">
        <v>16.96</v>
      </c>
      <c r="G51" s="2"/>
      <c r="H51" s="2"/>
      <c r="I51" s="2"/>
      <c r="J51" s="2"/>
      <c r="K51" s="2"/>
      <c r="L51" s="2"/>
      <c r="M51" s="2"/>
      <c r="N51" s="2"/>
      <c r="O51" s="2">
        <v>49.0</v>
      </c>
      <c r="P51" s="2">
        <v>3.3910213</v>
      </c>
      <c r="Q51" s="55">
        <v>5.0E-4</v>
      </c>
      <c r="R51" s="2">
        <v>27.2519169</v>
      </c>
      <c r="S51" s="2">
        <v>0.015123</v>
      </c>
      <c r="T51" s="2">
        <v>15.25</v>
      </c>
    </row>
    <row r="52">
      <c r="A52" s="59">
        <v>50.0</v>
      </c>
      <c r="B52" s="58">
        <v>3.3925796</v>
      </c>
      <c r="C52" s="60">
        <v>5.0E-4</v>
      </c>
      <c r="D52" s="58">
        <v>27.340477</v>
      </c>
      <c r="E52" s="58">
        <v>0.015123</v>
      </c>
      <c r="F52" s="58">
        <v>16.98</v>
      </c>
      <c r="G52" s="2"/>
      <c r="H52" s="2"/>
      <c r="I52" s="2"/>
      <c r="J52" s="2"/>
      <c r="K52" s="2"/>
      <c r="L52" s="2"/>
      <c r="M52" s="2"/>
      <c r="N52" s="2"/>
      <c r="O52" s="2">
        <v>50.0</v>
      </c>
      <c r="P52" s="2">
        <v>3.3908563</v>
      </c>
      <c r="Q52" s="55">
        <v>5.0E-4</v>
      </c>
      <c r="R52" s="2">
        <v>27.2605438</v>
      </c>
      <c r="S52" s="2">
        <v>0.015123</v>
      </c>
      <c r="T52" s="2">
        <v>15.24</v>
      </c>
    </row>
    <row r="53">
      <c r="A53" s="59">
        <v>51.0</v>
      </c>
      <c r="B53" s="58">
        <v>3.3925657</v>
      </c>
      <c r="C53" s="60">
        <v>5.0E-4</v>
      </c>
      <c r="D53" s="58">
        <v>27.3230057</v>
      </c>
      <c r="E53" s="58">
        <v>0.015123</v>
      </c>
      <c r="F53" s="58">
        <v>16.97</v>
      </c>
      <c r="G53" s="2"/>
      <c r="H53" s="2"/>
      <c r="I53" s="2"/>
      <c r="J53" s="2"/>
      <c r="K53" s="2"/>
      <c r="L53" s="2"/>
      <c r="M53" s="2"/>
      <c r="N53" s="2"/>
      <c r="O53" s="2">
        <v>51.0</v>
      </c>
      <c r="P53" s="2">
        <v>3.3907156</v>
      </c>
      <c r="Q53" s="55">
        <v>5.0E-4</v>
      </c>
      <c r="R53" s="2">
        <v>27.2626076</v>
      </c>
      <c r="S53" s="2">
        <v>0.015123</v>
      </c>
      <c r="T53" s="2">
        <v>15.26</v>
      </c>
    </row>
    <row r="54">
      <c r="A54" s="59">
        <v>52.0</v>
      </c>
      <c r="B54" s="58">
        <v>3.3924859</v>
      </c>
      <c r="C54" s="60">
        <v>5.0E-4</v>
      </c>
      <c r="D54" s="58">
        <v>27.3082943</v>
      </c>
      <c r="E54" s="58">
        <v>0.015123</v>
      </c>
      <c r="F54" s="58">
        <v>17.0</v>
      </c>
      <c r="G54" s="2"/>
      <c r="H54" s="2"/>
      <c r="I54" s="2"/>
      <c r="J54" s="2"/>
      <c r="K54" s="2"/>
      <c r="L54" s="2"/>
      <c r="M54" s="2"/>
      <c r="N54" s="2"/>
      <c r="O54" s="2">
        <v>52.0</v>
      </c>
      <c r="P54" s="2">
        <v>3.3905387</v>
      </c>
      <c r="Q54" s="55">
        <v>5.0E-4</v>
      </c>
      <c r="R54" s="2">
        <v>27.2495098</v>
      </c>
      <c r="S54" s="2">
        <v>0.015123</v>
      </c>
      <c r="T54" s="2">
        <v>15.26</v>
      </c>
    </row>
    <row r="55">
      <c r="A55" s="59">
        <v>53.0</v>
      </c>
      <c r="B55" s="58">
        <v>3.3925023</v>
      </c>
      <c r="C55" s="60">
        <v>5.0E-4</v>
      </c>
      <c r="D55" s="58">
        <v>27.2959652</v>
      </c>
      <c r="E55" s="58">
        <v>0.015123</v>
      </c>
      <c r="F55" s="58">
        <v>17.02</v>
      </c>
      <c r="G55" s="2"/>
      <c r="H55" s="2"/>
      <c r="I55" s="2"/>
      <c r="J55" s="2"/>
      <c r="K55" s="2"/>
      <c r="L55" s="2"/>
      <c r="M55" s="2"/>
      <c r="N55" s="2"/>
      <c r="O55" s="2">
        <v>53.0</v>
      </c>
      <c r="P55" s="2">
        <v>3.3910623</v>
      </c>
      <c r="Q55" s="55">
        <v>5.0E-4</v>
      </c>
      <c r="R55" s="2">
        <v>27.2141571</v>
      </c>
      <c r="S55" s="2">
        <v>0.015123</v>
      </c>
      <c r="T55" s="2">
        <v>15.28</v>
      </c>
    </row>
    <row r="56">
      <c r="A56" s="59">
        <v>54.0</v>
      </c>
      <c r="B56" s="58">
        <v>3.392518</v>
      </c>
      <c r="C56" s="60">
        <v>5.0E-4</v>
      </c>
      <c r="D56" s="58">
        <v>27.2781315</v>
      </c>
      <c r="E56" s="58">
        <v>0.015123</v>
      </c>
      <c r="F56" s="58">
        <v>17.01</v>
      </c>
      <c r="G56" s="2"/>
      <c r="H56" s="2"/>
      <c r="I56" s="2"/>
      <c r="J56" s="2"/>
      <c r="K56" s="2"/>
      <c r="L56" s="2"/>
      <c r="M56" s="2"/>
      <c r="N56" s="2"/>
      <c r="O56" s="2">
        <v>54.0</v>
      </c>
      <c r="P56" s="2">
        <v>3.3903704</v>
      </c>
      <c r="Q56" s="55">
        <v>5.0E-4</v>
      </c>
      <c r="R56" s="2">
        <v>27.1285286</v>
      </c>
      <c r="S56" s="2">
        <v>0.015123</v>
      </c>
      <c r="T56" s="2">
        <v>15.29</v>
      </c>
    </row>
    <row r="57">
      <c r="A57" s="59">
        <v>55.0</v>
      </c>
      <c r="B57" s="58">
        <v>3.3925185</v>
      </c>
      <c r="C57" s="60">
        <v>5.0E-4</v>
      </c>
      <c r="D57" s="58">
        <v>27.2553806</v>
      </c>
      <c r="E57" s="58">
        <v>0.015123</v>
      </c>
      <c r="F57" s="58">
        <v>17.0</v>
      </c>
      <c r="G57" s="2"/>
      <c r="H57" s="2"/>
      <c r="I57" s="2"/>
      <c r="J57" s="2"/>
      <c r="K57" s="2"/>
      <c r="L57" s="2"/>
      <c r="M57" s="2"/>
      <c r="N57" s="2"/>
      <c r="O57" s="2">
        <v>55.0</v>
      </c>
      <c r="P57" s="2">
        <v>3.3908114</v>
      </c>
      <c r="Q57" s="55">
        <v>5.0E-4</v>
      </c>
      <c r="R57" s="2">
        <v>27.1320133</v>
      </c>
      <c r="S57" s="2">
        <v>0.015123</v>
      </c>
      <c r="T57" s="2">
        <v>15.28</v>
      </c>
    </row>
    <row r="58">
      <c r="A58" s="59">
        <v>56.0</v>
      </c>
      <c r="B58" s="58">
        <v>3.3925571</v>
      </c>
      <c r="C58" s="60">
        <v>5.0E-4</v>
      </c>
      <c r="D58" s="58">
        <v>27.2406921</v>
      </c>
      <c r="E58" s="58">
        <v>0.015123</v>
      </c>
      <c r="F58" s="58">
        <v>17.02</v>
      </c>
      <c r="G58" s="2"/>
      <c r="H58" s="2"/>
      <c r="I58" s="2"/>
      <c r="J58" s="2"/>
      <c r="K58" s="2"/>
      <c r="L58" s="2"/>
      <c r="M58" s="2"/>
      <c r="N58" s="2"/>
      <c r="O58" s="2">
        <v>56.0</v>
      </c>
      <c r="P58" s="2">
        <v>3.3907375</v>
      </c>
      <c r="Q58" s="55">
        <v>5.0E-4</v>
      </c>
      <c r="R58" s="2">
        <v>27.103281</v>
      </c>
      <c r="S58" s="2">
        <v>0.015123</v>
      </c>
      <c r="T58" s="2">
        <v>15.29</v>
      </c>
    </row>
    <row r="59">
      <c r="A59" s="59">
        <v>57.0</v>
      </c>
      <c r="B59" s="58">
        <v>3.39256</v>
      </c>
      <c r="C59" s="60">
        <v>5.0E-4</v>
      </c>
      <c r="D59" s="58">
        <v>27.2339687</v>
      </c>
      <c r="E59" s="58">
        <v>0.015123</v>
      </c>
      <c r="F59" s="58">
        <v>17.01</v>
      </c>
      <c r="G59" s="2"/>
      <c r="H59" s="2"/>
      <c r="I59" s="2"/>
      <c r="J59" s="2"/>
      <c r="K59" s="2"/>
      <c r="L59" s="2"/>
      <c r="M59" s="2"/>
      <c r="N59" s="2"/>
      <c r="O59" s="2">
        <v>57.0</v>
      </c>
      <c r="P59" s="2">
        <v>3.3908739</v>
      </c>
      <c r="Q59" s="55">
        <v>5.0E-4</v>
      </c>
      <c r="R59" s="2">
        <v>27.1197186</v>
      </c>
      <c r="S59" s="2">
        <v>0.015123</v>
      </c>
      <c r="T59" s="2">
        <v>15.31</v>
      </c>
    </row>
    <row r="60">
      <c r="A60" s="59">
        <v>58.0</v>
      </c>
      <c r="B60" s="58">
        <v>3.3925734</v>
      </c>
      <c r="C60" s="60">
        <v>5.0E-4</v>
      </c>
      <c r="D60" s="58">
        <v>27.221386</v>
      </c>
      <c r="E60" s="58">
        <v>0.015123</v>
      </c>
      <c r="F60" s="58">
        <v>17.02</v>
      </c>
      <c r="G60" s="2"/>
      <c r="H60" s="2"/>
      <c r="I60" s="2"/>
      <c r="J60" s="2"/>
      <c r="K60" s="2"/>
      <c r="L60" s="2"/>
      <c r="M60" s="2"/>
      <c r="N60" s="2"/>
      <c r="O60" s="2">
        <v>58.0</v>
      </c>
      <c r="P60" s="2">
        <v>3.390821</v>
      </c>
      <c r="Q60" s="55">
        <v>5.0E-4</v>
      </c>
      <c r="R60" s="2">
        <v>27.1050777</v>
      </c>
      <c r="S60" s="2">
        <v>0.015123</v>
      </c>
      <c r="T60" s="2">
        <v>15.3</v>
      </c>
    </row>
    <row r="61">
      <c r="A61" s="59">
        <v>59.0</v>
      </c>
      <c r="B61" s="58">
        <v>3.3925803</v>
      </c>
      <c r="C61" s="60">
        <v>5.0E-4</v>
      </c>
      <c r="D61" s="58">
        <v>27.2043858</v>
      </c>
      <c r="E61" s="58">
        <v>0.015123</v>
      </c>
      <c r="F61" s="58">
        <v>17.03</v>
      </c>
      <c r="G61" s="2"/>
      <c r="H61" s="2"/>
      <c r="I61" s="2"/>
      <c r="J61" s="2"/>
      <c r="K61" s="2"/>
      <c r="L61" s="2"/>
      <c r="M61" s="2"/>
      <c r="N61" s="2"/>
      <c r="O61" s="2">
        <v>59.0</v>
      </c>
      <c r="P61" s="2">
        <v>3.3910785</v>
      </c>
      <c r="Q61" s="55">
        <v>5.0E-4</v>
      </c>
      <c r="R61" s="2">
        <v>27.1169453</v>
      </c>
      <c r="S61" s="2">
        <v>0.015123</v>
      </c>
      <c r="T61" s="2">
        <v>15.3</v>
      </c>
    </row>
    <row r="62">
      <c r="A62" s="59">
        <v>60.0</v>
      </c>
      <c r="B62" s="58">
        <v>3.3925261</v>
      </c>
      <c r="C62" s="60">
        <v>5.0E-4</v>
      </c>
      <c r="D62" s="58">
        <v>27.1885529</v>
      </c>
      <c r="E62" s="58">
        <v>0.015123</v>
      </c>
      <c r="F62" s="58">
        <v>17.03</v>
      </c>
      <c r="G62" s="2"/>
      <c r="H62" s="2"/>
      <c r="I62" s="2"/>
      <c r="J62" s="2"/>
      <c r="K62" s="2"/>
      <c r="L62" s="2"/>
      <c r="M62" s="2"/>
      <c r="N62" s="2"/>
      <c r="O62" s="2">
        <v>60.0</v>
      </c>
      <c r="P62" s="2">
        <v>3.3908455</v>
      </c>
      <c r="Q62" s="55">
        <v>5.0E-4</v>
      </c>
      <c r="R62" s="2">
        <v>27.1116428</v>
      </c>
      <c r="S62" s="2">
        <v>0.015123</v>
      </c>
      <c r="T62" s="2">
        <v>15.31</v>
      </c>
    </row>
    <row r="63">
      <c r="A63" s="59">
        <v>61.0</v>
      </c>
      <c r="B63" s="58">
        <v>3.3924923</v>
      </c>
      <c r="C63" s="60">
        <v>5.0E-4</v>
      </c>
      <c r="D63" s="58">
        <v>27.1734486</v>
      </c>
      <c r="E63" s="58">
        <v>0.015123</v>
      </c>
      <c r="F63" s="58">
        <v>17.02</v>
      </c>
      <c r="G63" s="2"/>
      <c r="H63" s="2"/>
      <c r="I63" s="2"/>
      <c r="J63" s="2"/>
      <c r="K63" s="2"/>
      <c r="L63" s="2"/>
      <c r="M63" s="2"/>
      <c r="N63" s="2"/>
      <c r="O63" s="2">
        <v>61.0</v>
      </c>
      <c r="P63" s="2">
        <v>3.3905792</v>
      </c>
      <c r="Q63" s="55">
        <v>5.0E-4</v>
      </c>
      <c r="R63" s="2">
        <v>27.0769882</v>
      </c>
      <c r="S63" s="2">
        <v>0.015123</v>
      </c>
      <c r="T63" s="2">
        <v>15.32</v>
      </c>
    </row>
    <row r="64">
      <c r="A64" s="59">
        <v>62.0</v>
      </c>
      <c r="B64" s="58">
        <v>3.3925018</v>
      </c>
      <c r="C64" s="60">
        <v>5.0E-4</v>
      </c>
      <c r="D64" s="58">
        <v>27.1594372</v>
      </c>
      <c r="E64" s="58">
        <v>0.015123</v>
      </c>
      <c r="F64" s="58">
        <v>17.04</v>
      </c>
      <c r="G64" s="2"/>
      <c r="H64" s="2"/>
      <c r="I64" s="2"/>
      <c r="J64" s="2"/>
      <c r="K64" s="2"/>
      <c r="L64" s="2"/>
      <c r="M64" s="2"/>
      <c r="N64" s="2"/>
      <c r="O64" s="2">
        <v>62.0</v>
      </c>
      <c r="P64" s="2">
        <v>3.3907373</v>
      </c>
      <c r="Q64" s="55">
        <v>5.0E-4</v>
      </c>
      <c r="R64" s="2">
        <v>27.0494404</v>
      </c>
      <c r="S64" s="2">
        <v>0.015123</v>
      </c>
      <c r="T64" s="2">
        <v>15.33</v>
      </c>
    </row>
    <row r="65">
      <c r="A65" s="59">
        <v>63.0</v>
      </c>
      <c r="B65" s="58">
        <v>3.3925154</v>
      </c>
      <c r="C65" s="60">
        <v>5.0E-4</v>
      </c>
      <c r="D65" s="58">
        <v>27.1397572</v>
      </c>
      <c r="E65" s="58">
        <v>0.015123</v>
      </c>
      <c r="F65" s="58">
        <v>17.06</v>
      </c>
      <c r="G65" s="2"/>
      <c r="H65" s="2"/>
      <c r="I65" s="2"/>
      <c r="J65" s="2"/>
      <c r="K65" s="2"/>
      <c r="L65" s="2"/>
      <c r="M65" s="2"/>
      <c r="N65" s="2"/>
      <c r="O65" s="2">
        <v>63.0</v>
      </c>
      <c r="P65" s="2">
        <v>3.3906631</v>
      </c>
      <c r="Q65" s="55">
        <v>5.0E-4</v>
      </c>
      <c r="R65" s="2">
        <v>27.015379</v>
      </c>
      <c r="S65" s="2">
        <v>0.015123</v>
      </c>
      <c r="T65" s="2">
        <v>15.31</v>
      </c>
    </row>
    <row r="66">
      <c r="A66" s="59">
        <v>64.0</v>
      </c>
      <c r="B66" s="58">
        <v>3.3925242</v>
      </c>
      <c r="C66" s="60">
        <v>5.0E-4</v>
      </c>
      <c r="D66" s="58">
        <v>27.1194038</v>
      </c>
      <c r="E66" s="58">
        <v>0.015123</v>
      </c>
      <c r="F66" s="58">
        <v>17.06</v>
      </c>
      <c r="G66" s="2"/>
      <c r="H66" s="2"/>
      <c r="I66" s="2"/>
      <c r="J66" s="2"/>
      <c r="K66" s="2"/>
      <c r="L66" s="2"/>
      <c r="M66" s="2"/>
      <c r="N66" s="2"/>
      <c r="O66" s="2">
        <v>64.0</v>
      </c>
      <c r="P66" s="2">
        <v>3.3908048</v>
      </c>
      <c r="Q66" s="55">
        <v>5.0E-4</v>
      </c>
      <c r="R66" s="2">
        <v>26.9745178</v>
      </c>
      <c r="S66" s="2">
        <v>0.015123</v>
      </c>
      <c r="T66" s="2">
        <v>15.31</v>
      </c>
    </row>
    <row r="67">
      <c r="A67" s="59">
        <v>65.0</v>
      </c>
      <c r="B67" s="58">
        <v>3.392554</v>
      </c>
      <c r="C67" s="60">
        <v>5.0E-4</v>
      </c>
      <c r="D67" s="58">
        <v>27.1081409</v>
      </c>
      <c r="E67" s="58">
        <v>0.015123</v>
      </c>
      <c r="F67" s="58">
        <v>17.04</v>
      </c>
      <c r="G67" s="2"/>
      <c r="H67" s="2"/>
      <c r="I67" s="2"/>
      <c r="J67" s="2"/>
      <c r="K67" s="2"/>
      <c r="L67" s="2"/>
      <c r="M67" s="2"/>
      <c r="N67" s="2"/>
      <c r="O67" s="2">
        <v>65.0</v>
      </c>
      <c r="P67" s="2">
        <v>3.3908019</v>
      </c>
      <c r="Q67" s="55">
        <v>5.0E-4</v>
      </c>
      <c r="R67" s="2">
        <v>26.9596004</v>
      </c>
      <c r="S67" s="2">
        <v>0.015123</v>
      </c>
      <c r="T67" s="2">
        <v>15.32</v>
      </c>
    </row>
    <row r="68">
      <c r="A68" s="59">
        <v>66.0</v>
      </c>
      <c r="B68" s="58">
        <v>3.3925488</v>
      </c>
      <c r="C68" s="60">
        <v>5.0E-4</v>
      </c>
      <c r="D68" s="58">
        <v>27.0994911</v>
      </c>
      <c r="E68" s="58">
        <v>0.015123</v>
      </c>
      <c r="F68" s="58">
        <v>17.06</v>
      </c>
      <c r="G68" s="2"/>
      <c r="H68" s="2"/>
      <c r="I68" s="2"/>
      <c r="J68" s="2"/>
      <c r="K68" s="2"/>
      <c r="L68" s="2"/>
      <c r="M68" s="2"/>
      <c r="N68" s="2"/>
      <c r="O68" s="2">
        <v>66.0</v>
      </c>
      <c r="P68" s="2">
        <v>3.3911734</v>
      </c>
      <c r="Q68" s="55">
        <v>5.0E-4</v>
      </c>
      <c r="R68" s="2">
        <v>26.9375687</v>
      </c>
      <c r="S68" s="2">
        <v>0.015123</v>
      </c>
      <c r="T68" s="2">
        <v>15.32</v>
      </c>
    </row>
    <row r="69">
      <c r="A69" s="59">
        <v>67.0</v>
      </c>
      <c r="B69" s="58">
        <v>3.3925738</v>
      </c>
      <c r="C69" s="60">
        <v>5.0E-4</v>
      </c>
      <c r="D69" s="58">
        <v>27.0856743</v>
      </c>
      <c r="E69" s="58">
        <v>0.015123</v>
      </c>
      <c r="F69" s="58">
        <v>17.05</v>
      </c>
      <c r="G69" s="2"/>
      <c r="H69" s="2"/>
      <c r="I69" s="2"/>
      <c r="J69" s="2"/>
      <c r="K69" s="2"/>
      <c r="L69" s="2"/>
      <c r="M69" s="2"/>
      <c r="N69" s="2"/>
      <c r="O69" s="2">
        <v>67.0</v>
      </c>
      <c r="P69" s="2">
        <v>3.3905964</v>
      </c>
      <c r="Q69" s="55">
        <v>5.0E-4</v>
      </c>
      <c r="R69" s="2">
        <v>26.9696789</v>
      </c>
      <c r="S69" s="2">
        <v>0.015123</v>
      </c>
      <c r="T69" s="2">
        <v>15.34</v>
      </c>
    </row>
    <row r="70">
      <c r="A70" s="59">
        <v>68.0</v>
      </c>
      <c r="B70" s="58">
        <v>3.3925657</v>
      </c>
      <c r="C70" s="60">
        <v>5.0E-4</v>
      </c>
      <c r="D70" s="58">
        <v>27.0680904</v>
      </c>
      <c r="E70" s="58">
        <v>0.015123</v>
      </c>
      <c r="F70" s="58">
        <v>17.04</v>
      </c>
      <c r="G70" s="2"/>
      <c r="H70" s="2"/>
      <c r="I70" s="2"/>
      <c r="J70" s="2"/>
      <c r="K70" s="2"/>
      <c r="L70" s="2"/>
      <c r="M70" s="2"/>
      <c r="N70" s="2"/>
      <c r="O70" s="2">
        <v>68.0</v>
      </c>
      <c r="P70" s="2">
        <v>3.3911262</v>
      </c>
      <c r="Q70" s="55">
        <v>5.0E-4</v>
      </c>
      <c r="R70" s="2">
        <v>26.9800777</v>
      </c>
      <c r="S70" s="2">
        <v>0.015123</v>
      </c>
      <c r="T70" s="2">
        <v>15.32</v>
      </c>
    </row>
    <row r="71">
      <c r="A71" s="59">
        <v>69.0</v>
      </c>
      <c r="B71" s="58">
        <v>3.3924994</v>
      </c>
      <c r="C71" s="60">
        <v>5.0E-4</v>
      </c>
      <c r="D71" s="58">
        <v>27.052927</v>
      </c>
      <c r="E71" s="58">
        <v>0.015123</v>
      </c>
      <c r="F71" s="58">
        <v>17.05</v>
      </c>
      <c r="G71" s="2"/>
      <c r="H71" s="2"/>
      <c r="I71" s="2"/>
      <c r="J71" s="2"/>
      <c r="K71" s="2"/>
      <c r="L71" s="2"/>
      <c r="M71" s="2"/>
      <c r="N71" s="2"/>
      <c r="O71" s="2">
        <v>69.0</v>
      </c>
      <c r="P71" s="2">
        <v>3.3908043</v>
      </c>
      <c r="Q71" s="55">
        <v>5.0E-4</v>
      </c>
      <c r="R71" s="2">
        <v>26.9637604</v>
      </c>
      <c r="S71" s="2">
        <v>0.015123</v>
      </c>
      <c r="T71" s="2">
        <v>15.34</v>
      </c>
    </row>
    <row r="72">
      <c r="A72" s="59">
        <v>70.0</v>
      </c>
      <c r="B72" s="58">
        <v>3.392488</v>
      </c>
      <c r="C72" s="60">
        <v>5.0E-4</v>
      </c>
      <c r="D72" s="58">
        <v>27.0406322</v>
      </c>
      <c r="E72" s="58">
        <v>0.015123</v>
      </c>
      <c r="F72" s="58">
        <v>17.07</v>
      </c>
      <c r="G72" s="2"/>
      <c r="H72" s="2"/>
      <c r="I72" s="2"/>
      <c r="J72" s="2"/>
      <c r="K72" s="2"/>
      <c r="L72" s="2"/>
      <c r="M72" s="2"/>
      <c r="N72" s="2"/>
      <c r="O72" s="2">
        <v>70.0</v>
      </c>
      <c r="P72" s="2">
        <v>3.3906798</v>
      </c>
      <c r="Q72" s="55">
        <v>5.0E-4</v>
      </c>
      <c r="R72" s="2">
        <v>26.9266758</v>
      </c>
      <c r="S72" s="2">
        <v>0.015123</v>
      </c>
      <c r="T72" s="2">
        <v>15.34</v>
      </c>
    </row>
    <row r="73">
      <c r="A73" s="59">
        <v>71.0</v>
      </c>
      <c r="B73" s="58">
        <v>3.3925071</v>
      </c>
      <c r="C73" s="60">
        <v>5.0E-4</v>
      </c>
      <c r="D73" s="58">
        <v>27.0239029</v>
      </c>
      <c r="E73" s="58">
        <v>0.015123</v>
      </c>
      <c r="F73" s="58">
        <v>17.1</v>
      </c>
      <c r="G73" s="2"/>
      <c r="H73" s="2"/>
      <c r="I73" s="2"/>
      <c r="J73" s="2"/>
      <c r="K73" s="2"/>
      <c r="L73" s="2"/>
      <c r="M73" s="2"/>
      <c r="N73" s="2"/>
      <c r="O73" s="2">
        <v>71.0</v>
      </c>
      <c r="P73" s="2">
        <v>3.3905449</v>
      </c>
      <c r="Q73" s="55">
        <v>5.0E-4</v>
      </c>
      <c r="R73" s="2">
        <v>26.8820667</v>
      </c>
      <c r="S73" s="2">
        <v>0.015123</v>
      </c>
      <c r="T73" s="2">
        <v>15.34</v>
      </c>
    </row>
    <row r="74">
      <c r="A74" s="59">
        <v>72.0</v>
      </c>
      <c r="B74" s="58">
        <v>3.3925018</v>
      </c>
      <c r="C74" s="60">
        <v>5.0E-4</v>
      </c>
      <c r="D74" s="58">
        <v>27.0026131</v>
      </c>
      <c r="E74" s="58">
        <v>0.015123</v>
      </c>
      <c r="F74" s="58">
        <v>17.09</v>
      </c>
      <c r="G74" s="2"/>
      <c r="H74" s="2"/>
      <c r="I74" s="2"/>
      <c r="J74" s="2"/>
      <c r="K74" s="2"/>
      <c r="L74" s="2"/>
      <c r="M74" s="2"/>
      <c r="N74" s="2"/>
      <c r="O74" s="2">
        <v>72.0</v>
      </c>
      <c r="P74" s="2">
        <v>3.3908648</v>
      </c>
      <c r="Q74" s="55">
        <v>5.0E-4</v>
      </c>
      <c r="R74" s="2">
        <v>26.8704529</v>
      </c>
      <c r="S74" s="2">
        <v>0.015123</v>
      </c>
      <c r="T74" s="2">
        <v>15.35</v>
      </c>
    </row>
    <row r="75">
      <c r="A75" s="59">
        <v>73.0</v>
      </c>
      <c r="B75" s="58">
        <v>3.39253</v>
      </c>
      <c r="C75" s="60">
        <v>5.0E-4</v>
      </c>
      <c r="D75" s="58">
        <v>26.985136</v>
      </c>
      <c r="E75" s="58">
        <v>0.015123</v>
      </c>
      <c r="F75" s="58">
        <v>17.08</v>
      </c>
      <c r="G75" s="2"/>
      <c r="H75" s="2"/>
      <c r="I75" s="2"/>
      <c r="J75" s="2"/>
      <c r="K75" s="2"/>
      <c r="L75" s="2"/>
      <c r="M75" s="2"/>
      <c r="N75" s="2"/>
      <c r="O75" s="2">
        <v>73.0</v>
      </c>
      <c r="P75" s="2">
        <v>3.3908262</v>
      </c>
      <c r="Q75" s="55">
        <v>5.0E-4</v>
      </c>
      <c r="R75" s="2">
        <v>26.8244095</v>
      </c>
      <c r="S75" s="2">
        <v>0.015123</v>
      </c>
      <c r="T75" s="2">
        <v>15.36</v>
      </c>
    </row>
    <row r="76">
      <c r="A76" s="59">
        <v>74.0</v>
      </c>
      <c r="B76" s="58">
        <v>3.3925545</v>
      </c>
      <c r="C76" s="60">
        <v>5.0E-4</v>
      </c>
      <c r="D76" s="58">
        <v>26.9760323</v>
      </c>
      <c r="E76" s="58">
        <v>0.015123</v>
      </c>
      <c r="F76" s="58">
        <v>17.11</v>
      </c>
      <c r="G76" s="2"/>
      <c r="H76" s="2"/>
      <c r="I76" s="2"/>
      <c r="J76" s="2"/>
      <c r="K76" s="2"/>
      <c r="L76" s="2"/>
      <c r="M76" s="2"/>
      <c r="N76" s="2"/>
      <c r="O76" s="2">
        <v>74.0</v>
      </c>
      <c r="P76" s="2">
        <v>3.3908894</v>
      </c>
      <c r="Q76" s="55">
        <v>5.0E-4</v>
      </c>
      <c r="R76" s="2">
        <v>26.8333855</v>
      </c>
      <c r="S76" s="2">
        <v>0.015123</v>
      </c>
      <c r="T76" s="2">
        <v>15.36</v>
      </c>
    </row>
    <row r="77">
      <c r="A77" s="59">
        <v>75.0</v>
      </c>
      <c r="B77" s="58">
        <v>3.3925509</v>
      </c>
      <c r="C77" s="60">
        <v>5.0E-4</v>
      </c>
      <c r="D77" s="58">
        <v>26.9645786</v>
      </c>
      <c r="E77" s="58">
        <v>0.015123</v>
      </c>
      <c r="F77" s="58">
        <v>17.08</v>
      </c>
      <c r="G77" s="2"/>
      <c r="H77" s="2"/>
      <c r="I77" s="2"/>
      <c r="J77" s="2"/>
      <c r="K77" s="2"/>
      <c r="L77" s="2"/>
      <c r="M77" s="2"/>
      <c r="N77" s="2"/>
      <c r="O77" s="2">
        <v>75.0</v>
      </c>
      <c r="P77" s="2">
        <v>3.3910968</v>
      </c>
      <c r="Q77" s="55">
        <v>5.0E-4</v>
      </c>
      <c r="R77" s="2">
        <v>26.8104916</v>
      </c>
      <c r="S77" s="2">
        <v>0.015123</v>
      </c>
      <c r="T77" s="2">
        <v>15.35</v>
      </c>
    </row>
    <row r="78">
      <c r="A78" s="59">
        <v>76.0</v>
      </c>
      <c r="B78" s="58">
        <v>3.392561</v>
      </c>
      <c r="C78" s="60">
        <v>5.0E-4</v>
      </c>
      <c r="D78" s="58">
        <v>26.949049</v>
      </c>
      <c r="E78" s="58">
        <v>0.015123</v>
      </c>
      <c r="F78" s="58">
        <v>17.09</v>
      </c>
      <c r="G78" s="2"/>
      <c r="H78" s="2"/>
      <c r="I78" s="2"/>
      <c r="J78" s="2"/>
      <c r="K78" s="2"/>
      <c r="L78" s="2"/>
      <c r="M78" s="2"/>
      <c r="N78" s="2"/>
      <c r="O78" s="2">
        <v>76.0</v>
      </c>
      <c r="P78" s="2">
        <v>3.3909469</v>
      </c>
      <c r="Q78" s="55">
        <v>5.0E-4</v>
      </c>
      <c r="R78" s="2">
        <v>26.8272648</v>
      </c>
      <c r="S78" s="2">
        <v>0.015123</v>
      </c>
      <c r="T78" s="2">
        <v>15.33</v>
      </c>
    </row>
    <row r="79">
      <c r="A79" s="59">
        <v>77.0</v>
      </c>
      <c r="B79" s="58">
        <v>3.3925481</v>
      </c>
      <c r="C79" s="60">
        <v>5.0E-4</v>
      </c>
      <c r="D79" s="58">
        <v>26.9331303</v>
      </c>
      <c r="E79" s="58">
        <v>0.015123</v>
      </c>
      <c r="F79" s="58">
        <v>17.1</v>
      </c>
      <c r="G79" s="2"/>
      <c r="H79" s="2"/>
      <c r="I79" s="2"/>
      <c r="J79" s="2"/>
      <c r="K79" s="2"/>
      <c r="L79" s="2"/>
      <c r="M79" s="2"/>
      <c r="N79" s="2"/>
      <c r="O79" s="2">
        <v>77.0</v>
      </c>
      <c r="P79" s="2">
        <v>3.3908932</v>
      </c>
      <c r="Q79" s="55">
        <v>5.0E-4</v>
      </c>
      <c r="R79" s="2">
        <v>26.8299541</v>
      </c>
      <c r="S79" s="2">
        <v>0.015123</v>
      </c>
      <c r="T79" s="2">
        <v>15.34</v>
      </c>
    </row>
    <row r="80">
      <c r="A80" s="59">
        <v>78.0</v>
      </c>
      <c r="B80" s="58">
        <v>3.3924792</v>
      </c>
      <c r="C80" s="60">
        <v>5.0E-4</v>
      </c>
      <c r="D80" s="58">
        <v>26.9182587</v>
      </c>
      <c r="E80" s="58">
        <v>0.015123</v>
      </c>
      <c r="F80" s="58">
        <v>17.12</v>
      </c>
      <c r="G80" s="2"/>
      <c r="H80" s="2"/>
      <c r="I80" s="2"/>
      <c r="J80" s="2"/>
      <c r="K80" s="2"/>
      <c r="L80" s="2"/>
      <c r="M80" s="2"/>
      <c r="N80" s="2"/>
      <c r="O80" s="2">
        <v>78.0</v>
      </c>
      <c r="P80" s="2">
        <v>3.3906548</v>
      </c>
      <c r="Q80" s="55">
        <v>5.0E-4</v>
      </c>
      <c r="R80" s="2">
        <v>26.8159599</v>
      </c>
      <c r="S80" s="2">
        <v>0.015123</v>
      </c>
      <c r="T80" s="2">
        <v>15.36</v>
      </c>
    </row>
    <row r="81">
      <c r="A81" s="59">
        <v>79.0</v>
      </c>
      <c r="B81" s="58">
        <v>3.3924866</v>
      </c>
      <c r="C81" s="60">
        <v>5.0E-4</v>
      </c>
      <c r="D81" s="58">
        <v>26.9046993</v>
      </c>
      <c r="E81" s="58">
        <v>0.015123</v>
      </c>
      <c r="F81" s="58">
        <v>17.1</v>
      </c>
      <c r="G81" s="2"/>
      <c r="H81" s="2"/>
      <c r="I81" s="2"/>
      <c r="J81" s="2"/>
      <c r="K81" s="2"/>
      <c r="L81" s="2"/>
      <c r="M81" s="2"/>
      <c r="N81" s="2"/>
      <c r="O81" s="2">
        <v>79.0</v>
      </c>
      <c r="P81" s="2">
        <v>3.3911729</v>
      </c>
      <c r="Q81" s="55">
        <v>5.0E-4</v>
      </c>
      <c r="R81" s="2">
        <v>26.7803726</v>
      </c>
      <c r="S81" s="2">
        <v>0.015123</v>
      </c>
      <c r="T81" s="2">
        <v>15.38</v>
      </c>
    </row>
    <row r="82">
      <c r="A82" s="59">
        <v>80.0</v>
      </c>
      <c r="B82" s="58">
        <v>3.392504</v>
      </c>
      <c r="C82" s="60">
        <v>5.0E-4</v>
      </c>
      <c r="D82" s="58">
        <v>26.8882828</v>
      </c>
      <c r="E82" s="58">
        <v>0.015123</v>
      </c>
      <c r="F82" s="58">
        <v>17.09</v>
      </c>
      <c r="G82" s="2"/>
      <c r="H82" s="2"/>
      <c r="I82" s="2"/>
      <c r="J82" s="2"/>
      <c r="K82" s="2"/>
      <c r="L82" s="2"/>
      <c r="M82" s="2"/>
      <c r="N82" s="2"/>
      <c r="O82" s="2">
        <v>80.0</v>
      </c>
      <c r="P82" s="2">
        <v>3.390487</v>
      </c>
      <c r="Q82" s="55">
        <v>5.0E-4</v>
      </c>
      <c r="R82" s="2">
        <v>26.6916733</v>
      </c>
      <c r="S82" s="2">
        <v>0.015123</v>
      </c>
      <c r="T82" s="2">
        <v>15.36</v>
      </c>
    </row>
    <row r="83">
      <c r="A83" s="59">
        <v>81.0</v>
      </c>
      <c r="B83" s="58">
        <v>3.3925049</v>
      </c>
      <c r="C83" s="60">
        <v>5.0E-4</v>
      </c>
      <c r="D83" s="58">
        <v>26.8656502</v>
      </c>
      <c r="E83" s="58">
        <v>0.015123</v>
      </c>
      <c r="F83" s="58">
        <v>17.15</v>
      </c>
      <c r="G83" s="2"/>
      <c r="H83" s="2"/>
      <c r="I83" s="2"/>
      <c r="J83" s="2"/>
      <c r="K83" s="2"/>
      <c r="L83" s="2"/>
      <c r="M83" s="2"/>
      <c r="N83" s="2"/>
      <c r="O83" s="2">
        <v>81.0</v>
      </c>
      <c r="P83" s="2">
        <v>3.3908277</v>
      </c>
      <c r="Q83" s="55">
        <v>5.0E-4</v>
      </c>
      <c r="R83" s="2">
        <v>26.7049713</v>
      </c>
      <c r="S83" s="2">
        <v>0.015123</v>
      </c>
      <c r="T83" s="2">
        <v>15.37</v>
      </c>
    </row>
    <row r="84">
      <c r="A84" s="59">
        <v>82.0</v>
      </c>
      <c r="B84" s="58">
        <v>3.3925428</v>
      </c>
      <c r="C84" s="60">
        <v>5.0E-4</v>
      </c>
      <c r="D84" s="58">
        <v>26.851141</v>
      </c>
      <c r="E84" s="58">
        <v>0.015123</v>
      </c>
      <c r="F84" s="58">
        <v>17.11</v>
      </c>
      <c r="G84" s="2"/>
      <c r="H84" s="2"/>
      <c r="I84" s="2"/>
      <c r="J84" s="2"/>
      <c r="K84" s="2"/>
      <c r="L84" s="2"/>
      <c r="M84" s="2"/>
      <c r="N84" s="2"/>
      <c r="O84" s="2">
        <v>82.0</v>
      </c>
      <c r="P84" s="2">
        <v>3.3909292</v>
      </c>
      <c r="Q84" s="55">
        <v>5.0E-4</v>
      </c>
      <c r="R84" s="2">
        <v>26.6713505</v>
      </c>
      <c r="S84" s="2">
        <v>0.015123</v>
      </c>
      <c r="T84" s="2">
        <v>15.36</v>
      </c>
    </row>
    <row r="85">
      <c r="A85" s="59">
        <v>83.0</v>
      </c>
      <c r="B85" s="58">
        <v>3.3925376</v>
      </c>
      <c r="C85" s="60">
        <v>5.0E-4</v>
      </c>
      <c r="D85" s="58">
        <v>26.8428936</v>
      </c>
      <c r="E85" s="58">
        <v>0.015123</v>
      </c>
      <c r="F85" s="58">
        <v>17.1</v>
      </c>
      <c r="G85" s="2"/>
      <c r="H85" s="2"/>
      <c r="I85" s="2"/>
      <c r="J85" s="2"/>
      <c r="K85" s="2"/>
      <c r="L85" s="2"/>
      <c r="M85" s="2"/>
      <c r="N85" s="2"/>
      <c r="O85" s="2">
        <v>83.0</v>
      </c>
      <c r="P85" s="2">
        <v>3.3909445</v>
      </c>
      <c r="Q85" s="55">
        <v>5.0E-4</v>
      </c>
      <c r="R85" s="2">
        <v>26.6884212</v>
      </c>
      <c r="S85" s="2">
        <v>0.015123</v>
      </c>
      <c r="T85" s="2">
        <v>15.37</v>
      </c>
    </row>
    <row r="86">
      <c r="A86" s="59">
        <v>84.0</v>
      </c>
      <c r="B86" s="58">
        <v>3.3925455</v>
      </c>
      <c r="C86" s="60">
        <v>5.0E-4</v>
      </c>
      <c r="D86" s="58">
        <v>26.8318119</v>
      </c>
      <c r="E86" s="58">
        <v>0.015123</v>
      </c>
      <c r="F86" s="58">
        <v>17.11</v>
      </c>
      <c r="G86" s="2"/>
      <c r="H86" s="2"/>
      <c r="I86" s="2"/>
      <c r="J86" s="2"/>
      <c r="K86" s="2"/>
      <c r="L86" s="2"/>
      <c r="M86" s="2"/>
      <c r="N86" s="2"/>
      <c r="O86" s="2">
        <v>84.0</v>
      </c>
      <c r="P86" s="2">
        <v>3.3911939</v>
      </c>
      <c r="Q86" s="55">
        <v>5.0E-4</v>
      </c>
      <c r="R86" s="2">
        <v>26.6737728</v>
      </c>
      <c r="S86" s="2">
        <v>0.015123</v>
      </c>
      <c r="T86" s="2">
        <v>15.36</v>
      </c>
    </row>
    <row r="87">
      <c r="A87" s="59">
        <v>85.0</v>
      </c>
      <c r="B87" s="58">
        <v>3.39256</v>
      </c>
      <c r="C87" s="60">
        <v>5.0E-4</v>
      </c>
      <c r="D87" s="58">
        <v>26.8153439</v>
      </c>
      <c r="E87" s="58">
        <v>0.015123</v>
      </c>
      <c r="F87" s="58">
        <v>17.11</v>
      </c>
      <c r="G87" s="2"/>
      <c r="H87" s="2"/>
      <c r="I87" s="2"/>
      <c r="J87" s="2"/>
      <c r="K87" s="2"/>
      <c r="L87" s="2"/>
      <c r="M87" s="2"/>
      <c r="N87" s="2"/>
      <c r="O87" s="2">
        <v>85.0</v>
      </c>
      <c r="P87" s="2">
        <v>3.3912797</v>
      </c>
      <c r="Q87" s="55">
        <v>5.0E-4</v>
      </c>
      <c r="R87" s="2">
        <v>26.6812115</v>
      </c>
      <c r="S87" s="2">
        <v>0.015123</v>
      </c>
      <c r="T87" s="2">
        <v>15.35</v>
      </c>
    </row>
    <row r="88">
      <c r="A88" s="59">
        <v>86.0</v>
      </c>
      <c r="B88" s="58">
        <v>3.3925016</v>
      </c>
      <c r="C88" s="60">
        <v>5.0E-4</v>
      </c>
      <c r="D88" s="58">
        <v>26.798748</v>
      </c>
      <c r="E88" s="58">
        <v>0.015123</v>
      </c>
      <c r="F88" s="58">
        <v>17.13</v>
      </c>
      <c r="G88" s="2"/>
      <c r="H88" s="2"/>
      <c r="I88" s="2"/>
      <c r="J88" s="2"/>
      <c r="K88" s="2"/>
      <c r="L88" s="2"/>
      <c r="M88" s="2"/>
      <c r="N88" s="2"/>
      <c r="O88" s="2">
        <v>86.0</v>
      </c>
      <c r="P88" s="2">
        <v>3.3909326</v>
      </c>
      <c r="Q88" s="55">
        <v>5.0E-4</v>
      </c>
      <c r="R88" s="2">
        <v>26.6807175</v>
      </c>
      <c r="S88" s="2">
        <v>0.015123</v>
      </c>
      <c r="T88" s="2">
        <v>15.38</v>
      </c>
    </row>
    <row r="89">
      <c r="A89" s="59">
        <v>87.0</v>
      </c>
      <c r="B89" s="58">
        <v>3.3924727</v>
      </c>
      <c r="C89" s="60">
        <v>5.0E-4</v>
      </c>
      <c r="D89" s="58">
        <v>26.7844543</v>
      </c>
      <c r="E89" s="58">
        <v>0.015123</v>
      </c>
      <c r="F89" s="58">
        <v>17.11</v>
      </c>
      <c r="G89" s="2"/>
      <c r="H89" s="2"/>
      <c r="I89" s="2"/>
      <c r="J89" s="2"/>
      <c r="K89" s="2"/>
      <c r="L89" s="2"/>
      <c r="M89" s="2"/>
      <c r="N89" s="2"/>
      <c r="O89" s="2">
        <v>87.0</v>
      </c>
      <c r="P89" s="2">
        <v>3.3906169</v>
      </c>
      <c r="Q89" s="55">
        <v>5.0E-4</v>
      </c>
      <c r="R89" s="2">
        <v>26.6491985</v>
      </c>
      <c r="S89" s="2">
        <v>0.015123</v>
      </c>
      <c r="T89" s="2">
        <v>15.37</v>
      </c>
    </row>
    <row r="90">
      <c r="A90" s="59">
        <v>88.0</v>
      </c>
      <c r="B90" s="58">
        <v>3.392487</v>
      </c>
      <c r="C90" s="60">
        <v>5.0E-4</v>
      </c>
      <c r="D90" s="58">
        <v>26.7706242</v>
      </c>
      <c r="E90" s="58">
        <v>0.015123</v>
      </c>
      <c r="F90" s="58">
        <v>17.13</v>
      </c>
      <c r="G90" s="2"/>
      <c r="H90" s="2"/>
      <c r="I90" s="2"/>
      <c r="J90" s="2"/>
      <c r="K90" s="2"/>
      <c r="L90" s="2"/>
      <c r="M90" s="2"/>
      <c r="N90" s="2"/>
      <c r="O90" s="2">
        <v>88.0</v>
      </c>
      <c r="P90" s="2">
        <v>3.3908556</v>
      </c>
      <c r="Q90" s="55">
        <v>5.0E-4</v>
      </c>
      <c r="R90" s="2">
        <v>26.6210613</v>
      </c>
      <c r="S90" s="2">
        <v>0.015123</v>
      </c>
      <c r="T90" s="2">
        <v>15.37</v>
      </c>
    </row>
    <row r="91">
      <c r="A91" s="59">
        <v>89.0</v>
      </c>
      <c r="B91" s="58">
        <v>3.3924828</v>
      </c>
      <c r="C91" s="60">
        <v>5.0E-4</v>
      </c>
      <c r="D91" s="58">
        <v>26.7508907</v>
      </c>
      <c r="E91" s="58">
        <v>0.015123</v>
      </c>
      <c r="F91" s="58">
        <v>17.14</v>
      </c>
      <c r="G91" s="2"/>
      <c r="H91" s="2"/>
      <c r="I91" s="2"/>
      <c r="J91" s="2"/>
      <c r="K91" s="2"/>
      <c r="L91" s="2"/>
      <c r="M91" s="2"/>
      <c r="N91" s="2"/>
      <c r="O91" s="2">
        <v>89.0</v>
      </c>
      <c r="P91" s="2">
        <v>3.3907814</v>
      </c>
      <c r="Q91" s="55">
        <v>5.0E-4</v>
      </c>
      <c r="R91" s="2">
        <v>26.583601</v>
      </c>
      <c r="S91" s="2">
        <v>0.015123</v>
      </c>
      <c r="T91" s="2">
        <v>15.39</v>
      </c>
    </row>
    <row r="92">
      <c r="A92" s="59">
        <v>90.0</v>
      </c>
      <c r="B92" s="58">
        <v>3.3925049</v>
      </c>
      <c r="C92" s="60">
        <v>5.0E-4</v>
      </c>
      <c r="D92" s="58">
        <v>26.7304764</v>
      </c>
      <c r="E92" s="58">
        <v>0.015123</v>
      </c>
      <c r="F92" s="58">
        <v>17.14</v>
      </c>
      <c r="G92" s="2"/>
      <c r="H92" s="2"/>
      <c r="I92" s="2"/>
      <c r="J92" s="2"/>
      <c r="K92" s="2"/>
      <c r="L92" s="2"/>
      <c r="M92" s="2"/>
      <c r="N92" s="2"/>
      <c r="O92" s="2">
        <v>90.0</v>
      </c>
      <c r="P92" s="2">
        <v>3.3909199</v>
      </c>
      <c r="Q92" s="55">
        <v>5.0E-4</v>
      </c>
      <c r="R92" s="2">
        <v>26.5458069</v>
      </c>
      <c r="S92" s="2">
        <v>0.015123</v>
      </c>
      <c r="T92" s="2">
        <v>15.39</v>
      </c>
    </row>
    <row r="93">
      <c r="A93" s="59">
        <v>91.0</v>
      </c>
      <c r="B93" s="58">
        <v>3.3925364</v>
      </c>
      <c r="C93" s="60">
        <v>5.0E-4</v>
      </c>
      <c r="D93" s="58">
        <v>26.7201729</v>
      </c>
      <c r="E93" s="58">
        <v>0.015123</v>
      </c>
      <c r="F93" s="58">
        <v>17.14</v>
      </c>
      <c r="G93" s="2"/>
      <c r="H93" s="2"/>
      <c r="I93" s="2"/>
      <c r="J93" s="2"/>
      <c r="K93" s="2"/>
      <c r="L93" s="2"/>
      <c r="M93" s="2"/>
      <c r="N93" s="2"/>
      <c r="O93" s="2">
        <v>91.0</v>
      </c>
      <c r="P93" s="2">
        <v>3.3908629</v>
      </c>
      <c r="Q93" s="55">
        <v>5.0E-4</v>
      </c>
      <c r="R93" s="2">
        <v>26.5300331</v>
      </c>
      <c r="S93" s="2">
        <v>0.015123</v>
      </c>
      <c r="T93" s="2">
        <v>15.38</v>
      </c>
    </row>
    <row r="94">
      <c r="A94" s="59">
        <v>92.0</v>
      </c>
      <c r="B94" s="58">
        <v>3.3925209</v>
      </c>
      <c r="C94" s="60">
        <v>5.0E-4</v>
      </c>
      <c r="D94" s="58">
        <v>26.710989</v>
      </c>
      <c r="E94" s="58">
        <v>0.015123</v>
      </c>
      <c r="F94" s="58">
        <v>17.13</v>
      </c>
      <c r="G94" s="2"/>
      <c r="H94" s="2"/>
      <c r="I94" s="2"/>
      <c r="J94" s="2"/>
      <c r="K94" s="2"/>
      <c r="L94" s="2"/>
      <c r="M94" s="2"/>
      <c r="N94" s="2"/>
      <c r="O94" s="2">
        <v>92.0</v>
      </c>
      <c r="P94" s="2">
        <v>3.3912559</v>
      </c>
      <c r="Q94" s="55">
        <v>5.0E-4</v>
      </c>
      <c r="R94" s="2">
        <v>26.5138378</v>
      </c>
      <c r="S94" s="2">
        <v>0.015123</v>
      </c>
      <c r="T94" s="2">
        <v>15.38</v>
      </c>
    </row>
    <row r="95">
      <c r="A95" s="59">
        <v>93.0</v>
      </c>
      <c r="B95" s="58">
        <v>3.3925514</v>
      </c>
      <c r="C95" s="60">
        <v>5.0E-4</v>
      </c>
      <c r="D95" s="58">
        <v>26.6969547</v>
      </c>
      <c r="E95" s="58">
        <v>0.015123</v>
      </c>
      <c r="F95" s="58">
        <v>17.13</v>
      </c>
      <c r="G95" s="2"/>
      <c r="H95" s="2"/>
      <c r="I95" s="2"/>
      <c r="J95" s="2"/>
      <c r="K95" s="2"/>
      <c r="L95" s="2"/>
      <c r="M95" s="2"/>
      <c r="N95" s="2"/>
      <c r="O95" s="2">
        <v>93.0</v>
      </c>
      <c r="P95" s="2">
        <v>3.3906448</v>
      </c>
      <c r="Q95" s="55">
        <v>5.0E-4</v>
      </c>
      <c r="R95" s="2">
        <v>26.5403309</v>
      </c>
      <c r="S95" s="2">
        <v>0.015123</v>
      </c>
      <c r="T95" s="2">
        <v>15.38</v>
      </c>
    </row>
    <row r="96">
      <c r="A96" s="59">
        <v>94.0</v>
      </c>
      <c r="B96" s="58">
        <v>3.3925467</v>
      </c>
      <c r="C96" s="60">
        <v>5.0E-4</v>
      </c>
      <c r="D96" s="58">
        <v>26.6799412</v>
      </c>
      <c r="E96" s="58">
        <v>0.015123</v>
      </c>
      <c r="F96" s="58">
        <v>17.14</v>
      </c>
      <c r="G96" s="2"/>
      <c r="H96" s="2"/>
      <c r="I96" s="2"/>
      <c r="J96" s="2"/>
      <c r="K96" s="2"/>
      <c r="L96" s="2"/>
      <c r="M96" s="2"/>
      <c r="N96" s="2"/>
      <c r="O96" s="2">
        <v>94.0</v>
      </c>
      <c r="P96" s="2">
        <v>3.3911853</v>
      </c>
      <c r="Q96" s="55">
        <v>5.0E-4</v>
      </c>
      <c r="R96" s="2">
        <v>26.5521469</v>
      </c>
      <c r="S96" s="2">
        <v>0.015123</v>
      </c>
      <c r="T96" s="2">
        <v>15.37</v>
      </c>
    </row>
    <row r="97">
      <c r="A97" s="59">
        <v>95.0</v>
      </c>
      <c r="B97" s="58">
        <v>3.3924775</v>
      </c>
      <c r="C97" s="60">
        <v>5.0E-4</v>
      </c>
      <c r="D97" s="58">
        <v>26.663702</v>
      </c>
      <c r="E97" s="58">
        <v>0.015123</v>
      </c>
      <c r="F97" s="58">
        <v>17.15</v>
      </c>
      <c r="G97" s="2"/>
      <c r="H97" s="2"/>
      <c r="I97" s="2"/>
      <c r="J97" s="2"/>
      <c r="K97" s="2"/>
      <c r="L97" s="2"/>
      <c r="M97" s="2"/>
      <c r="N97" s="2"/>
      <c r="O97" s="2">
        <v>95.0</v>
      </c>
      <c r="P97" s="2">
        <v>3.3909276</v>
      </c>
      <c r="Q97" s="55">
        <v>5.0E-4</v>
      </c>
      <c r="R97" s="2">
        <v>26.5356464</v>
      </c>
      <c r="S97" s="2">
        <v>0.015123</v>
      </c>
      <c r="T97" s="2">
        <v>15.39</v>
      </c>
    </row>
    <row r="98">
      <c r="A98" s="59">
        <v>96.0</v>
      </c>
      <c r="B98" s="58">
        <v>3.3924656</v>
      </c>
      <c r="C98" s="60">
        <v>5.0E-4</v>
      </c>
      <c r="D98" s="58">
        <v>26.6517582</v>
      </c>
      <c r="E98" s="58">
        <v>0.015123</v>
      </c>
      <c r="F98" s="58">
        <v>17.16</v>
      </c>
      <c r="G98" s="2"/>
      <c r="H98" s="2"/>
      <c r="I98" s="2"/>
      <c r="J98" s="2"/>
      <c r="K98" s="2"/>
      <c r="L98" s="2"/>
      <c r="M98" s="2"/>
      <c r="N98" s="2"/>
      <c r="O98" s="2">
        <v>96.0</v>
      </c>
      <c r="P98" s="2">
        <v>3.3907454</v>
      </c>
      <c r="Q98" s="55">
        <v>5.0E-4</v>
      </c>
      <c r="R98" s="2">
        <v>26.4996128</v>
      </c>
      <c r="S98" s="2">
        <v>0.015123</v>
      </c>
      <c r="T98" s="2">
        <v>15.38</v>
      </c>
    </row>
    <row r="99">
      <c r="A99" s="59">
        <v>97.0</v>
      </c>
      <c r="B99" s="58">
        <v>3.392493</v>
      </c>
      <c r="C99" s="60">
        <v>5.0E-4</v>
      </c>
      <c r="D99" s="58">
        <v>26.6348286</v>
      </c>
      <c r="E99" s="58">
        <v>0.015123</v>
      </c>
      <c r="F99" s="58">
        <v>17.14</v>
      </c>
      <c r="G99" s="2"/>
      <c r="H99" s="2"/>
      <c r="I99" s="2"/>
      <c r="J99" s="2"/>
      <c r="K99" s="2"/>
      <c r="L99" s="2"/>
      <c r="M99" s="2"/>
      <c r="N99" s="2"/>
      <c r="O99" s="2">
        <v>97.0</v>
      </c>
      <c r="P99" s="2">
        <v>3.3906145</v>
      </c>
      <c r="Q99" s="55">
        <v>5.0E-4</v>
      </c>
      <c r="R99" s="2">
        <v>26.4625645</v>
      </c>
      <c r="S99" s="2">
        <v>0.015123</v>
      </c>
      <c r="T99" s="2">
        <v>15.39</v>
      </c>
    </row>
    <row r="100">
      <c r="A100" s="59">
        <v>98.0</v>
      </c>
      <c r="B100" s="58">
        <v>3.3924856</v>
      </c>
      <c r="C100" s="60">
        <v>5.0E-4</v>
      </c>
      <c r="D100" s="58">
        <v>26.6147537</v>
      </c>
      <c r="E100" s="58">
        <v>0.015123</v>
      </c>
      <c r="F100" s="58">
        <v>17.16</v>
      </c>
      <c r="G100" s="2"/>
      <c r="H100" s="2"/>
      <c r="I100" s="2"/>
      <c r="J100" s="2"/>
      <c r="K100" s="2"/>
      <c r="L100" s="2"/>
      <c r="M100" s="2"/>
      <c r="N100" s="2"/>
      <c r="O100" s="2">
        <v>98.0</v>
      </c>
      <c r="P100" s="2">
        <v>3.391084</v>
      </c>
      <c r="Q100" s="55">
        <v>5.0E-4</v>
      </c>
      <c r="R100" s="2">
        <v>26.4447174</v>
      </c>
      <c r="S100" s="2">
        <v>0.015123</v>
      </c>
      <c r="T100" s="2">
        <v>15.39</v>
      </c>
    </row>
    <row r="101">
      <c r="A101" s="59">
        <v>99.0</v>
      </c>
      <c r="B101" s="58">
        <v>3.3925114</v>
      </c>
      <c r="C101" s="60">
        <v>5.0E-4</v>
      </c>
      <c r="D101" s="58">
        <v>26.5971909</v>
      </c>
      <c r="E101" s="58">
        <v>0.015123</v>
      </c>
      <c r="F101" s="58">
        <v>17.15</v>
      </c>
      <c r="G101" s="2"/>
      <c r="H101" s="2"/>
      <c r="I101" s="2"/>
      <c r="J101" s="2"/>
      <c r="K101" s="2"/>
      <c r="L101" s="2"/>
      <c r="M101" s="2"/>
      <c r="N101" s="2"/>
      <c r="O101" s="2">
        <v>99.0</v>
      </c>
      <c r="P101" s="2">
        <v>3.391052</v>
      </c>
      <c r="Q101" s="55">
        <v>5.0E-4</v>
      </c>
      <c r="R101" s="2">
        <v>26.3957386</v>
      </c>
      <c r="S101" s="2">
        <v>0.015123</v>
      </c>
      <c r="T101" s="2">
        <v>15.38</v>
      </c>
    </row>
    <row r="102">
      <c r="A102" s="59">
        <v>100.0</v>
      </c>
      <c r="B102" s="58">
        <v>3.3925374</v>
      </c>
      <c r="C102" s="60">
        <v>5.0E-4</v>
      </c>
      <c r="D102" s="58">
        <v>26.587368</v>
      </c>
      <c r="E102" s="58">
        <v>0.015123</v>
      </c>
      <c r="F102" s="58">
        <v>17.16</v>
      </c>
      <c r="G102" s="2"/>
      <c r="H102" s="2"/>
      <c r="I102" s="2"/>
      <c r="J102" s="2"/>
      <c r="K102" s="2"/>
      <c r="L102" s="2"/>
      <c r="M102" s="2"/>
      <c r="N102" s="2"/>
      <c r="O102" s="2">
        <v>100.0</v>
      </c>
      <c r="P102" s="2">
        <v>3.3911352</v>
      </c>
      <c r="Q102" s="55">
        <v>5.0E-4</v>
      </c>
      <c r="R102" s="2">
        <v>26.4055386</v>
      </c>
      <c r="S102" s="2">
        <v>0.015123</v>
      </c>
      <c r="T102" s="2">
        <v>15.38</v>
      </c>
    </row>
    <row r="104">
      <c r="A104" s="2" t="s">
        <v>144</v>
      </c>
      <c r="B104" s="36">
        <f>AVERAGE(B3:B102)</f>
        <v>3.392540434</v>
      </c>
      <c r="C104" s="36"/>
      <c r="D104" s="36"/>
      <c r="E104" s="36"/>
      <c r="F104" s="2"/>
      <c r="G104" s="2"/>
      <c r="H104" s="2"/>
      <c r="I104" s="2"/>
      <c r="J104" s="2"/>
      <c r="K104" s="2"/>
      <c r="L104" s="2"/>
      <c r="M104" s="2"/>
      <c r="N104" s="2"/>
      <c r="O104" s="2" t="s">
        <v>144</v>
      </c>
      <c r="P104" s="45">
        <f>AVERAGE(P3:P102)</f>
        <v>3.390805753</v>
      </c>
    </row>
    <row r="105">
      <c r="A105" s="2" t="s">
        <v>145</v>
      </c>
      <c r="B105" s="36">
        <f>STDEV(B3:B102)</f>
        <v>0.00003566748291</v>
      </c>
      <c r="C105" s="36"/>
      <c r="D105" s="36"/>
      <c r="E105" s="36"/>
      <c r="F105" s="2"/>
      <c r="G105" s="2"/>
      <c r="H105" s="2"/>
      <c r="I105" s="2"/>
      <c r="J105" s="2"/>
      <c r="K105" s="2"/>
      <c r="L105" s="2"/>
      <c r="M105" s="2"/>
      <c r="N105" s="2"/>
      <c r="O105" s="2" t="s">
        <v>145</v>
      </c>
      <c r="P105" s="45">
        <f>STDEV(P3:P102)</f>
        <v>0.0002166881269</v>
      </c>
      <c r="Q105" s="2" t="s">
        <v>157</v>
      </c>
    </row>
    <row r="106">
      <c r="A106" s="2" t="s">
        <v>146</v>
      </c>
      <c r="B106" s="36">
        <f>B105/10</f>
        <v>0.000003566748291</v>
      </c>
      <c r="C106" s="36"/>
      <c r="D106" s="36"/>
      <c r="E106" s="36"/>
      <c r="F106" s="2"/>
      <c r="G106" s="2"/>
      <c r="H106" s="2"/>
      <c r="I106" s="2"/>
      <c r="J106" s="2"/>
      <c r="K106" s="2"/>
      <c r="L106" s="2"/>
      <c r="M106" s="2"/>
      <c r="N106" s="2"/>
      <c r="O106" s="2" t="s">
        <v>146</v>
      </c>
      <c r="P106" s="55">
        <v>5.0E-5</v>
      </c>
    </row>
    <row r="107">
      <c r="B107" s="56"/>
      <c r="C107" s="56"/>
      <c r="D107" s="56"/>
      <c r="E107" s="56"/>
    </row>
    <row r="108">
      <c r="A108" s="2" t="s">
        <v>147</v>
      </c>
      <c r="B108" s="36"/>
      <c r="C108" s="36">
        <f>2828*(1-0.000014*5)</f>
        <v>2827.80204</v>
      </c>
      <c r="D108" s="36"/>
      <c r="E108" s="36"/>
      <c r="F108" s="2"/>
      <c r="G108" s="2"/>
      <c r="H108" s="2"/>
      <c r="I108" s="2"/>
      <c r="J108" s="2"/>
      <c r="K108" s="2"/>
      <c r="L108" s="2"/>
      <c r="M108" s="2"/>
      <c r="N108" s="2"/>
      <c r="O108" s="2" t="s">
        <v>155</v>
      </c>
      <c r="Q108" s="45">
        <f>(2811+82/2)/1000*(2*pi()/P104)^2</f>
        <v>9.792722214</v>
      </c>
      <c r="R108" s="2" t="s">
        <v>130</v>
      </c>
    </row>
    <row r="109">
      <c r="A109" s="2" t="s">
        <v>148</v>
      </c>
      <c r="B109" s="56"/>
      <c r="C109" s="36">
        <v>82.0</v>
      </c>
      <c r="D109" s="56"/>
      <c r="E109" s="56"/>
    </row>
    <row r="110">
      <c r="B110" s="36"/>
      <c r="C110" s="36"/>
      <c r="D110" s="36"/>
      <c r="E110" s="36"/>
      <c r="F110" s="2"/>
      <c r="G110" s="2"/>
      <c r="H110" s="2"/>
      <c r="I110" s="2"/>
      <c r="J110" s="2"/>
      <c r="K110" s="2"/>
      <c r="L110" s="2"/>
      <c r="M110" s="2"/>
      <c r="N110" s="2"/>
      <c r="O110" s="2" t="s">
        <v>156</v>
      </c>
      <c r="Q110" s="45">
        <f>((2811+82/2)/1000+2*(82/2000)^2/(5*((2811+82/2)/1000)))*(2*pi()/P104)^2</f>
        <v>9.793531742</v>
      </c>
      <c r="R110" s="2" t="s">
        <v>130</v>
      </c>
    </row>
    <row r="111">
      <c r="A111" s="2" t="s">
        <v>149</v>
      </c>
      <c r="B111" s="36"/>
      <c r="C111" s="36">
        <f>(C108+C109/2)*(2*pi()/B104)^2/1000</f>
        <v>9.840343364</v>
      </c>
      <c r="D111" s="36" t="s">
        <v>130</v>
      </c>
      <c r="E111" s="36"/>
      <c r="F111" s="67"/>
      <c r="G111" s="67"/>
      <c r="H111" s="67"/>
      <c r="I111" s="67"/>
      <c r="J111" s="67"/>
      <c r="K111" s="67"/>
      <c r="L111" s="67"/>
      <c r="M111" s="67"/>
      <c r="N111" s="67"/>
      <c r="O111" s="57" t="s">
        <v>151</v>
      </c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9.841147329</v>
      </c>
      <c r="E113" s="36" t="s">
        <v>130</v>
      </c>
      <c r="F113" s="2"/>
      <c r="G113" s="2"/>
      <c r="H113" s="2"/>
      <c r="I113" s="2"/>
      <c r="J113" s="2"/>
      <c r="K113" s="2"/>
      <c r="L113" s="2"/>
      <c r="M113" s="2"/>
      <c r="N113" s="2"/>
      <c r="O113" s="33" t="s">
        <v>153</v>
      </c>
      <c r="Q113" s="2">
        <v>9.79272</v>
      </c>
      <c r="R113" s="68" t="s">
        <v>162</v>
      </c>
      <c r="S113" s="2">
        <v>7.6E-4</v>
      </c>
    </row>
    <row r="114">
      <c r="A114" s="33" t="s">
        <v>151</v>
      </c>
      <c r="B114" s="56"/>
      <c r="C114" s="56"/>
      <c r="D114" s="56"/>
      <c r="E114" s="56"/>
    </row>
    <row r="115">
      <c r="A115" s="62" t="s">
        <v>152</v>
      </c>
      <c r="B115" s="62"/>
      <c r="C115" s="63">
        <v>9.805</v>
      </c>
      <c r="D115" s="56"/>
      <c r="E115" s="56"/>
    </row>
    <row r="116">
      <c r="A116" s="64" t="s">
        <v>153</v>
      </c>
      <c r="B116" s="62"/>
      <c r="C116" s="62"/>
      <c r="D116" s="56"/>
      <c r="E116" s="56"/>
    </row>
    <row r="117">
      <c r="A117" s="62" t="s">
        <v>154</v>
      </c>
      <c r="B117" s="62"/>
      <c r="C117" s="65">
        <f>(C111-C115)/9.8*1000</f>
        <v>3.60646573</v>
      </c>
    </row>
  </sheetData>
  <hyperlinks>
    <hyperlink r:id="rId1" ref="O111"/>
    <hyperlink r:id="rId2" ref="O113"/>
    <hyperlink r:id="rId3" ref="A114"/>
    <hyperlink r:id="rId4" ref="A116"/>
  </hyperlinks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4" max="4" width="23.29"/>
  </cols>
  <sheetData>
    <row r="1">
      <c r="A1" s="52">
        <v>44286.0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>
        <v>44258.0</v>
      </c>
      <c r="P1" s="2"/>
      <c r="Q1" s="2"/>
      <c r="R1" s="2"/>
      <c r="S1" s="2"/>
      <c r="T1" s="2"/>
    </row>
    <row r="2">
      <c r="A2" s="58" t="s">
        <v>138</v>
      </c>
      <c r="B2" s="58" t="s">
        <v>139</v>
      </c>
      <c r="C2" s="58" t="s">
        <v>140</v>
      </c>
      <c r="D2" s="58" t="s">
        <v>141</v>
      </c>
      <c r="E2" s="58" t="s">
        <v>142</v>
      </c>
      <c r="F2" s="58" t="s">
        <v>143</v>
      </c>
      <c r="G2" s="2"/>
      <c r="H2" s="2"/>
      <c r="I2" s="2"/>
      <c r="J2" s="2"/>
      <c r="K2" s="2"/>
      <c r="L2" s="2"/>
      <c r="M2" s="2"/>
      <c r="N2" s="2"/>
      <c r="O2" s="2" t="s">
        <v>138</v>
      </c>
      <c r="P2" s="2" t="s">
        <v>139</v>
      </c>
      <c r="Q2" s="2" t="s">
        <v>140</v>
      </c>
      <c r="R2" s="2" t="s">
        <v>141</v>
      </c>
      <c r="S2" s="2" t="s">
        <v>142</v>
      </c>
      <c r="T2" s="2" t="s">
        <v>143</v>
      </c>
    </row>
    <row r="3">
      <c r="A3" s="59">
        <v>1.0</v>
      </c>
      <c r="B3" s="58">
        <v>3.3912034</v>
      </c>
      <c r="C3" s="60">
        <v>5.0E-4</v>
      </c>
      <c r="D3" s="58">
        <v>0.0</v>
      </c>
      <c r="E3" s="58">
        <v>0.015123</v>
      </c>
      <c r="F3" s="58">
        <v>17.58</v>
      </c>
      <c r="G3" s="2"/>
      <c r="H3" s="2"/>
      <c r="I3" s="2"/>
      <c r="J3" s="2"/>
      <c r="K3" s="2"/>
      <c r="L3" s="2"/>
      <c r="M3" s="2"/>
      <c r="N3" s="2"/>
      <c r="O3" s="2">
        <v>1.0</v>
      </c>
      <c r="P3" s="2">
        <v>3.3911567</v>
      </c>
      <c r="Q3" s="55">
        <v>5.0E-4</v>
      </c>
      <c r="R3" s="2">
        <v>0.0</v>
      </c>
      <c r="S3" s="2">
        <v>0.015123</v>
      </c>
      <c r="T3" s="2">
        <v>18.92</v>
      </c>
    </row>
    <row r="4">
      <c r="A4" s="59">
        <v>2.0</v>
      </c>
      <c r="B4" s="58">
        <v>3.3912239</v>
      </c>
      <c r="C4" s="60">
        <v>5.0E-4</v>
      </c>
      <c r="D4" s="58">
        <v>0.0</v>
      </c>
      <c r="E4" s="58">
        <v>0.015123</v>
      </c>
      <c r="F4" s="58">
        <v>17.61</v>
      </c>
      <c r="G4" s="2"/>
      <c r="H4" s="2"/>
      <c r="I4" s="2"/>
      <c r="J4" s="2"/>
      <c r="K4" s="2"/>
      <c r="L4" s="2"/>
      <c r="M4" s="2"/>
      <c r="N4" s="2"/>
      <c r="O4" s="2">
        <v>2.0</v>
      </c>
      <c r="P4" s="2">
        <v>3.39118</v>
      </c>
      <c r="Q4" s="55">
        <v>5.0E-4</v>
      </c>
      <c r="R4" s="2">
        <v>0.0</v>
      </c>
      <c r="S4" s="2">
        <v>0.015123</v>
      </c>
      <c r="T4" s="2">
        <v>18.95</v>
      </c>
    </row>
    <row r="5">
      <c r="A5" s="59">
        <v>3.0</v>
      </c>
      <c r="B5" s="58">
        <v>3.3913646</v>
      </c>
      <c r="C5" s="60">
        <v>5.0E-4</v>
      </c>
      <c r="D5" s="58">
        <v>0.0</v>
      </c>
      <c r="E5" s="58">
        <v>0.015123</v>
      </c>
      <c r="F5" s="58">
        <v>17.62</v>
      </c>
      <c r="G5" s="2"/>
      <c r="H5" s="2"/>
      <c r="I5" s="2"/>
      <c r="J5" s="2"/>
      <c r="K5" s="2"/>
      <c r="L5" s="2"/>
      <c r="M5" s="2"/>
      <c r="N5" s="2"/>
      <c r="O5" s="2">
        <v>3.0</v>
      </c>
      <c r="P5" s="2">
        <v>3.3911746</v>
      </c>
      <c r="Q5" s="55">
        <v>5.0E-4</v>
      </c>
      <c r="R5" s="2">
        <v>0.0</v>
      </c>
      <c r="S5" s="2">
        <v>0.015123</v>
      </c>
      <c r="T5" s="2">
        <v>18.96</v>
      </c>
    </row>
    <row r="6">
      <c r="A6" s="59">
        <v>4.0</v>
      </c>
      <c r="B6" s="58">
        <v>3.3911729</v>
      </c>
      <c r="C6" s="60">
        <v>5.0E-4</v>
      </c>
      <c r="D6" s="58">
        <v>0.0</v>
      </c>
      <c r="E6" s="58">
        <v>0.015123</v>
      </c>
      <c r="F6" s="58">
        <v>17.64</v>
      </c>
      <c r="G6" s="2"/>
      <c r="H6" s="2"/>
      <c r="I6" s="2"/>
      <c r="J6" s="2"/>
      <c r="K6" s="2"/>
      <c r="L6" s="2"/>
      <c r="M6" s="2"/>
      <c r="N6" s="2"/>
      <c r="O6" s="2">
        <v>4.0</v>
      </c>
      <c r="P6" s="2">
        <v>3.3911481</v>
      </c>
      <c r="Q6" s="55">
        <v>5.0E-4</v>
      </c>
      <c r="R6" s="2">
        <v>0.0</v>
      </c>
      <c r="S6" s="2">
        <v>0.015123</v>
      </c>
      <c r="T6" s="2">
        <v>18.99</v>
      </c>
    </row>
    <row r="7">
      <c r="A7" s="59">
        <v>5.0</v>
      </c>
      <c r="B7" s="58">
        <v>3.3913012</v>
      </c>
      <c r="C7" s="60">
        <v>5.0E-4</v>
      </c>
      <c r="D7" s="58">
        <v>0.0</v>
      </c>
      <c r="E7" s="58">
        <v>0.015123</v>
      </c>
      <c r="F7" s="58">
        <v>17.63</v>
      </c>
      <c r="G7" s="2"/>
      <c r="H7" s="2"/>
      <c r="I7" s="2"/>
      <c r="J7" s="2"/>
      <c r="K7" s="2"/>
      <c r="L7" s="2"/>
      <c r="M7" s="2"/>
      <c r="N7" s="2"/>
      <c r="O7" s="2">
        <v>5.0</v>
      </c>
      <c r="P7" s="2">
        <v>3.3911848</v>
      </c>
      <c r="Q7" s="55">
        <v>5.0E-4</v>
      </c>
      <c r="R7" s="2">
        <v>0.0</v>
      </c>
      <c r="S7" s="2">
        <v>0.015123</v>
      </c>
      <c r="T7" s="2">
        <v>18.98</v>
      </c>
    </row>
    <row r="8">
      <c r="A8" s="59">
        <v>6.0</v>
      </c>
      <c r="B8" s="58">
        <v>3.3912299</v>
      </c>
      <c r="C8" s="60">
        <v>5.0E-4</v>
      </c>
      <c r="D8" s="58">
        <v>0.0</v>
      </c>
      <c r="E8" s="58">
        <v>0.015123</v>
      </c>
      <c r="F8" s="58">
        <v>17.68</v>
      </c>
      <c r="G8" s="2"/>
      <c r="H8" s="2"/>
      <c r="I8" s="2"/>
      <c r="J8" s="2"/>
      <c r="K8" s="2"/>
      <c r="L8" s="2"/>
      <c r="M8" s="2"/>
      <c r="N8" s="2"/>
      <c r="O8" s="2">
        <v>6.0</v>
      </c>
      <c r="P8" s="2">
        <v>3.3911884</v>
      </c>
      <c r="Q8" s="55">
        <v>5.0E-4</v>
      </c>
      <c r="R8" s="2">
        <v>0.0</v>
      </c>
      <c r="S8" s="2">
        <v>0.015123</v>
      </c>
      <c r="T8" s="2">
        <v>18.99</v>
      </c>
    </row>
    <row r="9">
      <c r="A9" s="59">
        <v>7.0</v>
      </c>
      <c r="B9" s="58">
        <v>3.3912249</v>
      </c>
      <c r="C9" s="60">
        <v>5.0E-4</v>
      </c>
      <c r="D9" s="58">
        <v>0.0</v>
      </c>
      <c r="E9" s="58">
        <v>0.015123</v>
      </c>
      <c r="F9" s="58">
        <v>17.69</v>
      </c>
      <c r="G9" s="2"/>
      <c r="H9" s="2"/>
      <c r="I9" s="2"/>
      <c r="J9" s="2"/>
      <c r="K9" s="2"/>
      <c r="L9" s="2"/>
      <c r="M9" s="2"/>
      <c r="N9" s="2"/>
      <c r="O9" s="2">
        <v>7.0</v>
      </c>
      <c r="P9" s="2">
        <v>3.3911173</v>
      </c>
      <c r="Q9" s="55">
        <v>5.0E-4</v>
      </c>
      <c r="R9" s="2">
        <v>0.0</v>
      </c>
      <c r="S9" s="2">
        <v>0.015123</v>
      </c>
      <c r="T9" s="2">
        <v>19.03</v>
      </c>
    </row>
    <row r="10">
      <c r="A10" s="59">
        <v>8.0</v>
      </c>
      <c r="B10" s="58">
        <v>3.3913465</v>
      </c>
      <c r="C10" s="60">
        <v>5.0E-4</v>
      </c>
      <c r="D10" s="58">
        <v>0.0</v>
      </c>
      <c r="E10" s="58">
        <v>0.015123</v>
      </c>
      <c r="F10" s="58">
        <v>17.72</v>
      </c>
      <c r="G10" s="2"/>
      <c r="H10" s="2"/>
      <c r="I10" s="2"/>
      <c r="J10" s="2"/>
      <c r="K10" s="2"/>
      <c r="L10" s="2"/>
      <c r="M10" s="2"/>
      <c r="N10" s="2"/>
      <c r="O10" s="2">
        <v>8.0</v>
      </c>
      <c r="P10" s="2">
        <v>3.391207</v>
      </c>
      <c r="Q10" s="55">
        <v>5.0E-4</v>
      </c>
      <c r="R10" s="2">
        <v>0.0</v>
      </c>
      <c r="S10" s="2">
        <v>0.015123</v>
      </c>
      <c r="T10" s="2">
        <v>19.06</v>
      </c>
    </row>
    <row r="11">
      <c r="A11" s="59">
        <v>9.0</v>
      </c>
      <c r="B11" s="58">
        <v>3.3911824</v>
      </c>
      <c r="C11" s="60">
        <v>5.0E-4</v>
      </c>
      <c r="D11" s="58">
        <v>0.0</v>
      </c>
      <c r="E11" s="58">
        <v>0.015123</v>
      </c>
      <c r="F11" s="58">
        <v>17.74</v>
      </c>
      <c r="G11" s="2"/>
      <c r="H11" s="2"/>
      <c r="I11" s="2"/>
      <c r="J11" s="2"/>
      <c r="K11" s="2"/>
      <c r="L11" s="2"/>
      <c r="M11" s="2"/>
      <c r="N11" s="2"/>
      <c r="O11" s="2">
        <v>9.0</v>
      </c>
      <c r="P11" s="2">
        <v>3.3911722</v>
      </c>
      <c r="Q11" s="55">
        <v>5.0E-4</v>
      </c>
      <c r="R11" s="2">
        <v>0.0</v>
      </c>
      <c r="S11" s="2">
        <v>0.015123</v>
      </c>
      <c r="T11" s="2">
        <v>19.08</v>
      </c>
    </row>
    <row r="12">
      <c r="A12" s="59">
        <v>10.0</v>
      </c>
      <c r="B12" s="58">
        <v>3.3913183</v>
      </c>
      <c r="C12" s="60">
        <v>5.0E-4</v>
      </c>
      <c r="D12" s="58">
        <v>0.0</v>
      </c>
      <c r="E12" s="58">
        <v>0.015123</v>
      </c>
      <c r="F12" s="58">
        <v>17.77</v>
      </c>
      <c r="G12" s="2"/>
      <c r="H12" s="2"/>
      <c r="I12" s="2"/>
      <c r="J12" s="2"/>
      <c r="K12" s="2"/>
      <c r="L12" s="2"/>
      <c r="M12" s="2"/>
      <c r="N12" s="2"/>
      <c r="O12" s="2">
        <v>10.0</v>
      </c>
      <c r="P12" s="2">
        <v>3.3911541</v>
      </c>
      <c r="Q12" s="55">
        <v>5.0E-4</v>
      </c>
      <c r="R12" s="2">
        <v>0.0</v>
      </c>
      <c r="S12" s="2">
        <v>0.015123</v>
      </c>
      <c r="T12" s="2">
        <v>19.11</v>
      </c>
    </row>
    <row r="13">
      <c r="A13" s="59">
        <v>11.0</v>
      </c>
      <c r="B13" s="58">
        <v>3.3911903</v>
      </c>
      <c r="C13" s="60">
        <v>5.0E-4</v>
      </c>
      <c r="D13" s="58">
        <v>0.0</v>
      </c>
      <c r="E13" s="58">
        <v>0.015123</v>
      </c>
      <c r="F13" s="58">
        <v>17.79</v>
      </c>
      <c r="G13" s="2"/>
      <c r="H13" s="2"/>
      <c r="I13" s="2"/>
      <c r="J13" s="2"/>
      <c r="K13" s="2"/>
      <c r="L13" s="2"/>
      <c r="M13" s="2"/>
      <c r="N13" s="2"/>
      <c r="O13" s="2">
        <v>11.0</v>
      </c>
      <c r="P13" s="2">
        <v>3.3911994</v>
      </c>
      <c r="Q13" s="55">
        <v>5.0E-4</v>
      </c>
      <c r="R13" s="2">
        <v>0.0</v>
      </c>
      <c r="S13" s="2">
        <v>0.015123</v>
      </c>
      <c r="T13" s="2">
        <v>19.12</v>
      </c>
    </row>
    <row r="14">
      <c r="A14" s="59">
        <v>12.0</v>
      </c>
      <c r="B14" s="58">
        <v>3.3912768</v>
      </c>
      <c r="C14" s="60">
        <v>5.0E-4</v>
      </c>
      <c r="D14" s="58">
        <v>0.0</v>
      </c>
      <c r="E14" s="58">
        <v>0.015123</v>
      </c>
      <c r="F14" s="58">
        <v>17.79</v>
      </c>
      <c r="G14" s="2"/>
      <c r="H14" s="2"/>
      <c r="I14" s="2"/>
      <c r="J14" s="2"/>
      <c r="K14" s="2"/>
      <c r="L14" s="2"/>
      <c r="M14" s="2"/>
      <c r="N14" s="2"/>
      <c r="O14" s="2">
        <v>12.0</v>
      </c>
      <c r="P14" s="2">
        <v>3.3911192</v>
      </c>
      <c r="Q14" s="55">
        <v>5.0E-4</v>
      </c>
      <c r="R14" s="2">
        <v>0.0</v>
      </c>
      <c r="S14" s="2">
        <v>0.015123</v>
      </c>
      <c r="T14" s="2">
        <v>19.14</v>
      </c>
    </row>
    <row r="15">
      <c r="A15" s="59">
        <v>13.0</v>
      </c>
      <c r="B15" s="58">
        <v>3.3912654</v>
      </c>
      <c r="C15" s="60">
        <v>5.0E-4</v>
      </c>
      <c r="D15" s="58">
        <v>0.0</v>
      </c>
      <c r="E15" s="58">
        <v>0.015123</v>
      </c>
      <c r="F15" s="58">
        <v>17.83</v>
      </c>
      <c r="G15" s="2"/>
      <c r="H15" s="2"/>
      <c r="I15" s="2"/>
      <c r="J15" s="2"/>
      <c r="K15" s="2"/>
      <c r="L15" s="2"/>
      <c r="M15" s="2"/>
      <c r="N15" s="2"/>
      <c r="O15" s="2">
        <v>13.0</v>
      </c>
      <c r="P15" s="2">
        <v>3.3911839</v>
      </c>
      <c r="Q15" s="55">
        <v>5.0E-4</v>
      </c>
      <c r="R15" s="2">
        <v>0.0</v>
      </c>
      <c r="S15" s="2">
        <v>0.015123</v>
      </c>
      <c r="T15" s="2">
        <v>19.18</v>
      </c>
    </row>
    <row r="16">
      <c r="A16" s="59">
        <v>14.0</v>
      </c>
      <c r="B16" s="58">
        <v>3.3912432</v>
      </c>
      <c r="C16" s="60">
        <v>5.0E-4</v>
      </c>
      <c r="D16" s="58">
        <v>0.0</v>
      </c>
      <c r="E16" s="58">
        <v>0.015123</v>
      </c>
      <c r="F16" s="58">
        <v>17.87</v>
      </c>
      <c r="G16" s="2"/>
      <c r="H16" s="2"/>
      <c r="I16" s="2"/>
      <c r="J16" s="2"/>
      <c r="K16" s="2"/>
      <c r="L16" s="2"/>
      <c r="M16" s="2"/>
      <c r="N16" s="2"/>
      <c r="O16" s="2">
        <v>14.0</v>
      </c>
      <c r="P16" s="2">
        <v>3.391186</v>
      </c>
      <c r="Q16" s="55">
        <v>5.0E-4</v>
      </c>
      <c r="R16" s="2">
        <v>0.0</v>
      </c>
      <c r="S16" s="2">
        <v>0.015123</v>
      </c>
      <c r="T16" s="2">
        <v>19.19</v>
      </c>
    </row>
    <row r="17">
      <c r="A17" s="59">
        <v>15.0</v>
      </c>
      <c r="B17" s="58">
        <v>3.3912759</v>
      </c>
      <c r="C17" s="60">
        <v>5.0E-4</v>
      </c>
      <c r="D17" s="58">
        <v>0.0</v>
      </c>
      <c r="E17" s="58">
        <v>0.015123</v>
      </c>
      <c r="F17" s="58">
        <v>17.88</v>
      </c>
      <c r="G17" s="2"/>
      <c r="H17" s="2"/>
      <c r="I17" s="2"/>
      <c r="J17" s="2"/>
      <c r="K17" s="2"/>
      <c r="L17" s="2"/>
      <c r="M17" s="2"/>
      <c r="N17" s="2"/>
      <c r="O17" s="2">
        <v>15.0</v>
      </c>
      <c r="P17" s="2">
        <v>3.391115</v>
      </c>
      <c r="Q17" s="55">
        <v>5.0E-4</v>
      </c>
      <c r="R17" s="2">
        <v>0.0</v>
      </c>
      <c r="S17" s="2">
        <v>0.015123</v>
      </c>
      <c r="T17" s="2">
        <v>19.23</v>
      </c>
    </row>
    <row r="18">
      <c r="A18" s="59">
        <v>16.0</v>
      </c>
      <c r="B18" s="58">
        <v>3.3912368</v>
      </c>
      <c r="C18" s="60">
        <v>5.0E-4</v>
      </c>
      <c r="D18" s="58">
        <v>0.0</v>
      </c>
      <c r="E18" s="58">
        <v>0.015123</v>
      </c>
      <c r="F18" s="58">
        <v>17.91</v>
      </c>
      <c r="G18" s="2"/>
      <c r="H18" s="2"/>
      <c r="I18" s="2"/>
      <c r="J18" s="2"/>
      <c r="K18" s="2"/>
      <c r="L18" s="2"/>
      <c r="M18" s="2"/>
      <c r="N18" s="2"/>
      <c r="O18" s="2">
        <v>16.0</v>
      </c>
      <c r="P18" s="2">
        <v>3.3912003</v>
      </c>
      <c r="Q18" s="55">
        <v>5.0E-4</v>
      </c>
      <c r="R18" s="2">
        <v>0.0</v>
      </c>
      <c r="S18" s="2">
        <v>0.015123</v>
      </c>
      <c r="T18" s="2">
        <v>19.26</v>
      </c>
    </row>
    <row r="19">
      <c r="A19" s="59">
        <v>17.0</v>
      </c>
      <c r="B19" s="58">
        <v>3.3912578</v>
      </c>
      <c r="C19" s="60">
        <v>5.0E-4</v>
      </c>
      <c r="D19" s="58">
        <v>0.0</v>
      </c>
      <c r="E19" s="58">
        <v>0.015123</v>
      </c>
      <c r="F19" s="58">
        <v>17.94</v>
      </c>
      <c r="G19" s="2"/>
      <c r="H19" s="2"/>
      <c r="I19" s="2"/>
      <c r="J19" s="2"/>
      <c r="K19" s="2"/>
      <c r="L19" s="2"/>
      <c r="M19" s="2"/>
      <c r="N19" s="2"/>
      <c r="O19" s="2">
        <v>17.0</v>
      </c>
      <c r="P19" s="2">
        <v>3.3911932</v>
      </c>
      <c r="Q19" s="55">
        <v>5.0E-4</v>
      </c>
      <c r="R19" s="2">
        <v>0.0</v>
      </c>
      <c r="S19" s="2">
        <v>0.015123</v>
      </c>
      <c r="T19" s="2">
        <v>19.28</v>
      </c>
    </row>
    <row r="20">
      <c r="A20" s="59">
        <v>18.0</v>
      </c>
      <c r="B20" s="58">
        <v>3.3913512</v>
      </c>
      <c r="C20" s="60">
        <v>5.0E-4</v>
      </c>
      <c r="D20" s="58">
        <v>0.0</v>
      </c>
      <c r="E20" s="58">
        <v>0.015123</v>
      </c>
      <c r="F20" s="58">
        <v>17.95</v>
      </c>
      <c r="G20" s="2"/>
      <c r="H20" s="2"/>
      <c r="I20" s="2"/>
      <c r="J20" s="2"/>
      <c r="K20" s="2"/>
      <c r="L20" s="2"/>
      <c r="M20" s="2"/>
      <c r="N20" s="2"/>
      <c r="O20" s="2">
        <v>18.0</v>
      </c>
      <c r="P20" s="2">
        <v>3.3911192</v>
      </c>
      <c r="Q20" s="55">
        <v>5.0E-4</v>
      </c>
      <c r="R20" s="2">
        <v>0.0</v>
      </c>
      <c r="S20" s="2">
        <v>0.015123</v>
      </c>
      <c r="T20" s="2">
        <v>19.29</v>
      </c>
    </row>
    <row r="21">
      <c r="A21" s="59">
        <v>19.0</v>
      </c>
      <c r="B21" s="58">
        <v>3.3911684</v>
      </c>
      <c r="C21" s="60">
        <v>5.0E-4</v>
      </c>
      <c r="D21" s="58">
        <v>0.0</v>
      </c>
      <c r="E21" s="58">
        <v>0.015123</v>
      </c>
      <c r="F21" s="58">
        <v>17.96</v>
      </c>
      <c r="G21" s="2"/>
      <c r="H21" s="2"/>
      <c r="I21" s="2"/>
      <c r="J21" s="2"/>
      <c r="K21" s="2"/>
      <c r="L21" s="2"/>
      <c r="M21" s="2"/>
      <c r="N21" s="2"/>
      <c r="O21" s="2">
        <v>19.0</v>
      </c>
      <c r="P21" s="2">
        <v>3.3911982</v>
      </c>
      <c r="Q21" s="55">
        <v>5.0E-4</v>
      </c>
      <c r="R21" s="2">
        <v>0.0</v>
      </c>
      <c r="S21" s="2">
        <v>0.015123</v>
      </c>
      <c r="T21" s="2">
        <v>19.32</v>
      </c>
    </row>
    <row r="22">
      <c r="A22" s="59">
        <v>20.0</v>
      </c>
      <c r="B22" s="58">
        <v>3.3913238</v>
      </c>
      <c r="C22" s="60">
        <v>5.0E-4</v>
      </c>
      <c r="D22" s="58">
        <v>0.0</v>
      </c>
      <c r="E22" s="58">
        <v>0.015123</v>
      </c>
      <c r="F22" s="58">
        <v>18.01</v>
      </c>
      <c r="G22" s="2"/>
      <c r="H22" s="2"/>
      <c r="I22" s="2"/>
      <c r="J22" s="2"/>
      <c r="K22" s="2"/>
      <c r="L22" s="2"/>
      <c r="M22" s="2"/>
      <c r="N22" s="2"/>
      <c r="O22" s="2">
        <v>20.0</v>
      </c>
      <c r="P22" s="2">
        <v>3.3911493</v>
      </c>
      <c r="Q22" s="55">
        <v>5.0E-4</v>
      </c>
      <c r="R22" s="2">
        <v>0.0</v>
      </c>
      <c r="S22" s="2">
        <v>0.015123</v>
      </c>
      <c r="T22" s="2">
        <v>19.35</v>
      </c>
    </row>
    <row r="23">
      <c r="A23" s="59">
        <v>21.0</v>
      </c>
      <c r="B23" s="58">
        <v>3.3911736</v>
      </c>
      <c r="C23" s="60">
        <v>5.0E-4</v>
      </c>
      <c r="D23" s="58">
        <v>0.0</v>
      </c>
      <c r="E23" s="58">
        <v>0.015123</v>
      </c>
      <c r="F23" s="58">
        <v>18.05</v>
      </c>
      <c r="G23" s="2"/>
      <c r="H23" s="2"/>
      <c r="I23" s="2"/>
      <c r="J23" s="2"/>
      <c r="K23" s="2"/>
      <c r="L23" s="2"/>
      <c r="M23" s="2"/>
      <c r="N23" s="2"/>
      <c r="O23" s="2">
        <v>21.0</v>
      </c>
      <c r="P23" s="2">
        <v>3.3911259</v>
      </c>
      <c r="Q23" s="55">
        <v>5.0E-4</v>
      </c>
      <c r="R23" s="2">
        <v>0.0</v>
      </c>
      <c r="S23" s="2">
        <v>0.015123</v>
      </c>
      <c r="T23" s="2">
        <v>19.38</v>
      </c>
    </row>
    <row r="24">
      <c r="A24" s="59">
        <v>22.0</v>
      </c>
      <c r="B24" s="58">
        <v>3.391279</v>
      </c>
      <c r="C24" s="60">
        <v>5.0E-4</v>
      </c>
      <c r="D24" s="58">
        <v>0.0</v>
      </c>
      <c r="E24" s="58">
        <v>0.015123</v>
      </c>
      <c r="F24" s="58">
        <v>18.06</v>
      </c>
      <c r="G24" s="2"/>
      <c r="H24" s="2"/>
      <c r="I24" s="2"/>
      <c r="J24" s="2"/>
      <c r="K24" s="2"/>
      <c r="L24" s="2"/>
      <c r="M24" s="2"/>
      <c r="N24" s="2"/>
      <c r="O24" s="2">
        <v>22.0</v>
      </c>
      <c r="P24" s="2">
        <v>3.3911934</v>
      </c>
      <c r="Q24" s="55">
        <v>5.0E-4</v>
      </c>
      <c r="R24" s="2">
        <v>0.0</v>
      </c>
      <c r="S24" s="2">
        <v>0.015123</v>
      </c>
      <c r="T24" s="2">
        <v>19.44</v>
      </c>
    </row>
    <row r="25">
      <c r="A25" s="59">
        <v>23.0</v>
      </c>
      <c r="B25" s="58">
        <v>3.3913338</v>
      </c>
      <c r="C25" s="60">
        <v>5.0E-4</v>
      </c>
      <c r="D25" s="58">
        <v>0.0</v>
      </c>
      <c r="E25" s="58">
        <v>0.015123</v>
      </c>
      <c r="F25" s="58">
        <v>18.08</v>
      </c>
      <c r="G25" s="2"/>
      <c r="H25" s="2"/>
      <c r="I25" s="2"/>
      <c r="J25" s="2"/>
      <c r="K25" s="2"/>
      <c r="L25" s="2"/>
      <c r="M25" s="2"/>
      <c r="N25" s="2"/>
      <c r="O25" s="2">
        <v>23.0</v>
      </c>
      <c r="P25" s="2">
        <v>3.3911421</v>
      </c>
      <c r="Q25" s="55">
        <v>5.0E-4</v>
      </c>
      <c r="R25" s="2">
        <v>0.0</v>
      </c>
      <c r="S25" s="2">
        <v>0.015123</v>
      </c>
      <c r="T25" s="2">
        <v>19.43</v>
      </c>
    </row>
    <row r="26">
      <c r="A26" s="59">
        <v>24.0</v>
      </c>
      <c r="B26" s="58">
        <v>3.3911998</v>
      </c>
      <c r="C26" s="60">
        <v>5.0E-4</v>
      </c>
      <c r="D26" s="58">
        <v>0.0</v>
      </c>
      <c r="E26" s="58">
        <v>0.015123</v>
      </c>
      <c r="F26" s="58">
        <v>18.11</v>
      </c>
      <c r="G26" s="2"/>
      <c r="H26" s="2"/>
      <c r="I26" s="2"/>
      <c r="J26" s="2"/>
      <c r="K26" s="2"/>
      <c r="L26" s="2"/>
      <c r="M26" s="2"/>
      <c r="N26" s="2"/>
      <c r="O26" s="2">
        <v>24.0</v>
      </c>
      <c r="P26" s="2">
        <v>3.3911598</v>
      </c>
      <c r="Q26" s="55">
        <v>5.0E-4</v>
      </c>
      <c r="R26" s="2">
        <v>0.0</v>
      </c>
      <c r="S26" s="2">
        <v>0.015123</v>
      </c>
      <c r="T26" s="2">
        <v>19.48</v>
      </c>
    </row>
    <row r="27">
      <c r="A27" s="59">
        <v>25.0</v>
      </c>
      <c r="B27" s="58">
        <v>3.3913066</v>
      </c>
      <c r="C27" s="60">
        <v>5.0E-4</v>
      </c>
      <c r="D27" s="58">
        <v>0.0</v>
      </c>
      <c r="E27" s="58">
        <v>0.015123</v>
      </c>
      <c r="F27" s="58">
        <v>18.13</v>
      </c>
      <c r="G27" s="2"/>
      <c r="H27" s="2"/>
      <c r="I27" s="2"/>
      <c r="J27" s="2"/>
      <c r="K27" s="2"/>
      <c r="L27" s="2"/>
      <c r="M27" s="2"/>
      <c r="N27" s="2"/>
      <c r="O27" s="2">
        <v>25.0</v>
      </c>
      <c r="P27" s="2">
        <v>3.3911402</v>
      </c>
      <c r="Q27" s="55">
        <v>5.0E-4</v>
      </c>
      <c r="R27" s="2">
        <v>0.0</v>
      </c>
      <c r="S27" s="2">
        <v>0.015123</v>
      </c>
      <c r="T27" s="2">
        <v>19.46</v>
      </c>
    </row>
    <row r="28">
      <c r="A28" s="59">
        <v>26.0</v>
      </c>
      <c r="B28" s="58">
        <v>3.3911598</v>
      </c>
      <c r="C28" s="60">
        <v>5.0E-4</v>
      </c>
      <c r="D28" s="58">
        <v>0.0</v>
      </c>
      <c r="E28" s="58">
        <v>0.015123</v>
      </c>
      <c r="F28" s="58">
        <v>18.15</v>
      </c>
      <c r="G28" s="2"/>
      <c r="H28" s="2"/>
      <c r="I28" s="2"/>
      <c r="J28" s="2"/>
      <c r="K28" s="2"/>
      <c r="L28" s="2"/>
      <c r="M28" s="2"/>
      <c r="N28" s="2"/>
      <c r="O28" s="2">
        <v>26.0</v>
      </c>
      <c r="P28" s="2">
        <v>3.391206</v>
      </c>
      <c r="Q28" s="55">
        <v>5.0E-4</v>
      </c>
      <c r="R28" s="2">
        <v>0.0</v>
      </c>
      <c r="S28" s="2">
        <v>0.015123</v>
      </c>
      <c r="T28" s="2">
        <v>19.47</v>
      </c>
    </row>
    <row r="29">
      <c r="A29" s="59">
        <v>27.0</v>
      </c>
      <c r="B29" s="58">
        <v>3.3912966</v>
      </c>
      <c r="C29" s="60">
        <v>5.0E-4</v>
      </c>
      <c r="D29" s="58">
        <v>0.0</v>
      </c>
      <c r="E29" s="58">
        <v>0.015123</v>
      </c>
      <c r="F29" s="58">
        <v>18.16</v>
      </c>
      <c r="G29" s="2"/>
      <c r="H29" s="2"/>
      <c r="I29" s="2"/>
      <c r="J29" s="2"/>
      <c r="K29" s="2"/>
      <c r="L29" s="2"/>
      <c r="M29" s="2"/>
      <c r="N29" s="2"/>
      <c r="O29" s="2">
        <v>27.0</v>
      </c>
      <c r="P29" s="2">
        <v>3.3911216</v>
      </c>
      <c r="Q29" s="55">
        <v>5.0E-4</v>
      </c>
      <c r="R29" s="2">
        <v>0.0</v>
      </c>
      <c r="S29" s="2">
        <v>0.015123</v>
      </c>
      <c r="T29" s="2">
        <v>19.51</v>
      </c>
    </row>
    <row r="30">
      <c r="A30" s="59">
        <v>28.0</v>
      </c>
      <c r="B30" s="58">
        <v>3.391293</v>
      </c>
      <c r="C30" s="60">
        <v>5.0E-4</v>
      </c>
      <c r="D30" s="58">
        <v>0.0</v>
      </c>
      <c r="E30" s="58">
        <v>0.015123</v>
      </c>
      <c r="F30" s="58">
        <v>18.19</v>
      </c>
      <c r="G30" s="2"/>
      <c r="H30" s="2"/>
      <c r="I30" s="2"/>
      <c r="J30" s="2"/>
      <c r="K30" s="2"/>
      <c r="L30" s="2"/>
      <c r="M30" s="2"/>
      <c r="N30" s="2"/>
      <c r="O30" s="2">
        <v>28.0</v>
      </c>
      <c r="P30" s="2">
        <v>3.3911729</v>
      </c>
      <c r="Q30" s="55">
        <v>5.0E-4</v>
      </c>
      <c r="R30" s="2">
        <v>0.0</v>
      </c>
      <c r="S30" s="2">
        <v>0.015123</v>
      </c>
      <c r="T30" s="2">
        <v>19.52</v>
      </c>
    </row>
    <row r="31">
      <c r="A31" s="59">
        <v>29.0</v>
      </c>
      <c r="B31" s="58">
        <v>3.3912444</v>
      </c>
      <c r="C31" s="60">
        <v>5.0E-4</v>
      </c>
      <c r="D31" s="58">
        <v>0.0</v>
      </c>
      <c r="E31" s="58">
        <v>0.015123</v>
      </c>
      <c r="F31" s="58">
        <v>18.18</v>
      </c>
      <c r="G31" s="2"/>
      <c r="H31" s="2"/>
      <c r="I31" s="2"/>
      <c r="J31" s="2"/>
      <c r="K31" s="2"/>
      <c r="L31" s="2"/>
      <c r="M31" s="2"/>
      <c r="N31" s="2"/>
      <c r="O31" s="2">
        <v>29.0</v>
      </c>
      <c r="P31" s="2">
        <v>3.3911643</v>
      </c>
      <c r="Q31" s="55">
        <v>5.0E-4</v>
      </c>
      <c r="R31" s="2">
        <v>0.0</v>
      </c>
      <c r="S31" s="2">
        <v>0.015123</v>
      </c>
      <c r="T31" s="2">
        <v>19.54</v>
      </c>
    </row>
    <row r="32">
      <c r="A32" s="59">
        <v>30.0</v>
      </c>
      <c r="B32" s="58">
        <v>3.3912997</v>
      </c>
      <c r="C32" s="60">
        <v>5.0E-4</v>
      </c>
      <c r="D32" s="58">
        <v>0.0</v>
      </c>
      <c r="E32" s="58">
        <v>0.015123</v>
      </c>
      <c r="F32" s="58">
        <v>18.21</v>
      </c>
      <c r="G32" s="2"/>
      <c r="H32" s="2"/>
      <c r="I32" s="2"/>
      <c r="J32" s="2"/>
      <c r="K32" s="2"/>
      <c r="L32" s="2"/>
      <c r="M32" s="2"/>
      <c r="N32" s="2"/>
      <c r="O32" s="2">
        <v>30.0</v>
      </c>
      <c r="P32" s="2">
        <v>3.3911264</v>
      </c>
      <c r="Q32" s="55">
        <v>5.0E-4</v>
      </c>
      <c r="R32" s="2">
        <v>0.0</v>
      </c>
      <c r="S32" s="2">
        <v>0.015123</v>
      </c>
      <c r="T32" s="2">
        <v>19.57</v>
      </c>
    </row>
    <row r="33">
      <c r="A33" s="59">
        <v>31.0</v>
      </c>
      <c r="B33" s="58">
        <v>3.3911927</v>
      </c>
      <c r="C33" s="60">
        <v>5.0E-4</v>
      </c>
      <c r="D33" s="58">
        <v>0.0</v>
      </c>
      <c r="E33" s="58">
        <v>0.015123</v>
      </c>
      <c r="F33" s="58">
        <v>18.21</v>
      </c>
      <c r="G33" s="2"/>
      <c r="H33" s="2"/>
      <c r="I33" s="2"/>
      <c r="J33" s="2"/>
      <c r="K33" s="2"/>
      <c r="L33" s="2"/>
      <c r="M33" s="2"/>
      <c r="N33" s="2"/>
      <c r="O33" s="2">
        <v>31.0</v>
      </c>
      <c r="P33" s="2">
        <v>3.3911431</v>
      </c>
      <c r="Q33" s="55">
        <v>5.0E-4</v>
      </c>
      <c r="R33" s="2">
        <v>0.0</v>
      </c>
      <c r="S33" s="2">
        <v>0.015123</v>
      </c>
      <c r="T33" s="2">
        <v>19.58</v>
      </c>
    </row>
    <row r="34">
      <c r="A34" s="59">
        <v>32.0</v>
      </c>
      <c r="B34" s="58">
        <v>3.3912499</v>
      </c>
      <c r="C34" s="60">
        <v>5.0E-4</v>
      </c>
      <c r="D34" s="58">
        <v>0.0</v>
      </c>
      <c r="E34" s="58">
        <v>0.015123</v>
      </c>
      <c r="F34" s="58">
        <v>18.24</v>
      </c>
      <c r="G34" s="2"/>
      <c r="H34" s="2"/>
      <c r="I34" s="2"/>
      <c r="J34" s="2"/>
      <c r="K34" s="2"/>
      <c r="L34" s="2"/>
      <c r="M34" s="2"/>
      <c r="N34" s="2"/>
      <c r="O34" s="2">
        <v>32.0</v>
      </c>
      <c r="P34" s="2">
        <v>3.3911829</v>
      </c>
      <c r="Q34" s="55">
        <v>5.0E-4</v>
      </c>
      <c r="R34" s="2">
        <v>0.0</v>
      </c>
      <c r="S34" s="2">
        <v>0.015123</v>
      </c>
      <c r="T34" s="2">
        <v>19.59</v>
      </c>
    </row>
    <row r="35">
      <c r="A35" s="59">
        <v>33.0</v>
      </c>
      <c r="B35" s="58">
        <v>3.3913636</v>
      </c>
      <c r="C35" s="60">
        <v>5.0E-4</v>
      </c>
      <c r="D35" s="58">
        <v>0.0</v>
      </c>
      <c r="E35" s="58">
        <v>0.015123</v>
      </c>
      <c r="F35" s="58">
        <v>18.27</v>
      </c>
      <c r="G35" s="2"/>
      <c r="H35" s="2"/>
      <c r="I35" s="2"/>
      <c r="J35" s="2"/>
      <c r="K35" s="2"/>
      <c r="L35" s="2"/>
      <c r="M35" s="2"/>
      <c r="N35" s="2"/>
      <c r="O35" s="2">
        <v>33.0</v>
      </c>
      <c r="P35" s="2">
        <v>3.3911431</v>
      </c>
      <c r="Q35" s="55">
        <v>5.0E-4</v>
      </c>
      <c r="R35" s="2">
        <v>0.0</v>
      </c>
      <c r="S35" s="2">
        <v>0.015123</v>
      </c>
      <c r="T35" s="2">
        <v>19.6</v>
      </c>
    </row>
    <row r="36">
      <c r="A36" s="59">
        <v>34.0</v>
      </c>
      <c r="B36" s="58">
        <v>3.3912032</v>
      </c>
      <c r="C36" s="60">
        <v>5.0E-4</v>
      </c>
      <c r="D36" s="58">
        <v>0.0</v>
      </c>
      <c r="E36" s="58">
        <v>0.015123</v>
      </c>
      <c r="F36" s="58">
        <v>18.27</v>
      </c>
      <c r="G36" s="2"/>
      <c r="H36" s="2"/>
      <c r="I36" s="2"/>
      <c r="J36" s="2"/>
      <c r="K36" s="2"/>
      <c r="L36" s="2"/>
      <c r="M36" s="2"/>
      <c r="N36" s="2"/>
      <c r="O36" s="2">
        <v>34.0</v>
      </c>
      <c r="P36" s="2">
        <v>3.3911996</v>
      </c>
      <c r="Q36" s="55">
        <v>5.0E-4</v>
      </c>
      <c r="R36" s="2">
        <v>0.0</v>
      </c>
      <c r="S36" s="2">
        <v>0.015123</v>
      </c>
      <c r="T36" s="2">
        <v>19.62</v>
      </c>
    </row>
    <row r="37">
      <c r="A37" s="59">
        <v>35.0</v>
      </c>
      <c r="B37" s="58">
        <v>3.391289</v>
      </c>
      <c r="C37" s="60">
        <v>5.0E-4</v>
      </c>
      <c r="D37" s="58">
        <v>0.0</v>
      </c>
      <c r="E37" s="58">
        <v>0.015123</v>
      </c>
      <c r="F37" s="58">
        <v>18.28</v>
      </c>
      <c r="G37" s="2"/>
      <c r="H37" s="2"/>
      <c r="I37" s="2"/>
      <c r="J37" s="2"/>
      <c r="K37" s="2"/>
      <c r="L37" s="2"/>
      <c r="M37" s="2"/>
      <c r="N37" s="2"/>
      <c r="O37" s="2">
        <v>35.0</v>
      </c>
      <c r="P37" s="2">
        <v>3.3910892</v>
      </c>
      <c r="Q37" s="55">
        <v>5.0E-4</v>
      </c>
      <c r="R37" s="2">
        <v>0.0</v>
      </c>
      <c r="S37" s="2">
        <v>0.015123</v>
      </c>
      <c r="T37" s="2">
        <v>19.64</v>
      </c>
    </row>
    <row r="38">
      <c r="A38" s="59">
        <v>36.0</v>
      </c>
      <c r="B38" s="58">
        <v>3.3912032</v>
      </c>
      <c r="C38" s="60">
        <v>5.0E-4</v>
      </c>
      <c r="D38" s="58">
        <v>0.0</v>
      </c>
      <c r="E38" s="58">
        <v>0.015123</v>
      </c>
      <c r="F38" s="58">
        <v>18.31</v>
      </c>
      <c r="G38" s="2"/>
      <c r="H38" s="2"/>
      <c r="I38" s="2"/>
      <c r="J38" s="2"/>
      <c r="K38" s="2"/>
      <c r="L38" s="2"/>
      <c r="M38" s="2"/>
      <c r="N38" s="2"/>
      <c r="O38" s="2">
        <v>36.0</v>
      </c>
      <c r="P38" s="2">
        <v>3.3911598</v>
      </c>
      <c r="Q38" s="55">
        <v>5.0E-4</v>
      </c>
      <c r="R38" s="2">
        <v>0.0</v>
      </c>
      <c r="S38" s="2">
        <v>0.015123</v>
      </c>
      <c r="T38" s="2">
        <v>19.66</v>
      </c>
    </row>
    <row r="39">
      <c r="A39" s="59">
        <v>37.0</v>
      </c>
      <c r="B39" s="58">
        <v>3.3912413</v>
      </c>
      <c r="C39" s="60">
        <v>5.0E-4</v>
      </c>
      <c r="D39" s="58">
        <v>0.0</v>
      </c>
      <c r="E39" s="58">
        <v>0.015123</v>
      </c>
      <c r="F39" s="58">
        <v>18.32</v>
      </c>
      <c r="G39" s="2"/>
      <c r="H39" s="2"/>
      <c r="I39" s="2"/>
      <c r="J39" s="2"/>
      <c r="K39" s="2"/>
      <c r="L39" s="2"/>
      <c r="M39" s="2"/>
      <c r="N39" s="2"/>
      <c r="O39" s="2">
        <v>37.0</v>
      </c>
      <c r="P39" s="2">
        <v>3.3911948</v>
      </c>
      <c r="Q39" s="55">
        <v>5.0E-4</v>
      </c>
      <c r="R39" s="2">
        <v>0.0</v>
      </c>
      <c r="S39" s="2">
        <v>0.015123</v>
      </c>
      <c r="T39" s="2">
        <v>19.66</v>
      </c>
    </row>
    <row r="40">
      <c r="A40" s="59">
        <v>38.0</v>
      </c>
      <c r="B40" s="58">
        <v>3.3913078</v>
      </c>
      <c r="C40" s="60">
        <v>5.0E-4</v>
      </c>
      <c r="D40" s="58">
        <v>0.0</v>
      </c>
      <c r="E40" s="58">
        <v>0.015123</v>
      </c>
      <c r="F40" s="58">
        <v>18.32</v>
      </c>
      <c r="G40" s="2"/>
      <c r="H40" s="2"/>
      <c r="I40" s="2"/>
      <c r="J40" s="2"/>
      <c r="K40" s="2"/>
      <c r="L40" s="2"/>
      <c r="M40" s="2"/>
      <c r="N40" s="2"/>
      <c r="O40" s="2">
        <v>38.0</v>
      </c>
      <c r="P40" s="2">
        <v>3.3911381</v>
      </c>
      <c r="Q40" s="55">
        <v>5.0E-4</v>
      </c>
      <c r="R40" s="2">
        <v>0.0</v>
      </c>
      <c r="S40" s="2">
        <v>0.015123</v>
      </c>
      <c r="T40" s="2">
        <v>19.69</v>
      </c>
    </row>
    <row r="41">
      <c r="A41" s="59">
        <v>39.0</v>
      </c>
      <c r="B41" s="58">
        <v>3.3912559</v>
      </c>
      <c r="C41" s="60">
        <v>5.0E-4</v>
      </c>
      <c r="D41" s="58">
        <v>0.0</v>
      </c>
      <c r="E41" s="58">
        <v>0.015123</v>
      </c>
      <c r="F41" s="58">
        <v>18.33</v>
      </c>
      <c r="G41" s="2"/>
      <c r="H41" s="2"/>
      <c r="I41" s="2"/>
      <c r="J41" s="2"/>
      <c r="K41" s="2"/>
      <c r="L41" s="2"/>
      <c r="M41" s="2"/>
      <c r="N41" s="2"/>
      <c r="O41" s="2">
        <v>39.0</v>
      </c>
      <c r="P41" s="2">
        <v>3.3911881</v>
      </c>
      <c r="Q41" s="55">
        <v>5.0E-4</v>
      </c>
      <c r="R41" s="2">
        <v>0.0</v>
      </c>
      <c r="S41" s="2">
        <v>0.015123</v>
      </c>
      <c r="T41" s="2">
        <v>19.7</v>
      </c>
    </row>
    <row r="42">
      <c r="A42" s="59">
        <v>40.0</v>
      </c>
      <c r="B42" s="58">
        <v>3.3912642</v>
      </c>
      <c r="C42" s="60">
        <v>5.0E-4</v>
      </c>
      <c r="D42" s="58">
        <v>0.0</v>
      </c>
      <c r="E42" s="58">
        <v>0.015123</v>
      </c>
      <c r="F42" s="58">
        <v>18.36</v>
      </c>
      <c r="G42" s="2"/>
      <c r="H42" s="2"/>
      <c r="I42" s="2"/>
      <c r="J42" s="2"/>
      <c r="K42" s="2"/>
      <c r="L42" s="2"/>
      <c r="M42" s="2"/>
      <c r="N42" s="2"/>
      <c r="O42" s="2">
        <v>40.0</v>
      </c>
      <c r="P42" s="2">
        <v>3.3911526</v>
      </c>
      <c r="Q42" s="55">
        <v>5.0E-4</v>
      </c>
      <c r="R42" s="2">
        <v>0.0</v>
      </c>
      <c r="S42" s="2">
        <v>0.015123</v>
      </c>
      <c r="T42" s="2">
        <v>19.72</v>
      </c>
    </row>
    <row r="43">
      <c r="A43" s="59">
        <v>41.0</v>
      </c>
      <c r="B43" s="58">
        <v>3.3911605</v>
      </c>
      <c r="C43" s="60">
        <v>5.0E-4</v>
      </c>
      <c r="D43" s="58">
        <v>0.0</v>
      </c>
      <c r="E43" s="58">
        <v>0.015123</v>
      </c>
      <c r="F43" s="58">
        <v>18.37</v>
      </c>
      <c r="G43" s="2"/>
      <c r="H43" s="2"/>
      <c r="I43" s="2"/>
      <c r="J43" s="2"/>
      <c r="K43" s="2"/>
      <c r="L43" s="2"/>
      <c r="M43" s="2"/>
      <c r="N43" s="2"/>
      <c r="O43" s="2">
        <v>41.0</v>
      </c>
      <c r="P43" s="2">
        <v>3.3911254</v>
      </c>
      <c r="Q43" s="55">
        <v>5.0E-4</v>
      </c>
      <c r="R43" s="2">
        <v>0.0</v>
      </c>
      <c r="S43" s="2">
        <v>0.015123</v>
      </c>
      <c r="T43" s="2">
        <v>19.7</v>
      </c>
    </row>
    <row r="44">
      <c r="A44" s="59">
        <v>42.0</v>
      </c>
      <c r="B44" s="58">
        <v>3.3913534</v>
      </c>
      <c r="C44" s="60">
        <v>5.0E-4</v>
      </c>
      <c r="D44" s="58">
        <v>0.0</v>
      </c>
      <c r="E44" s="58">
        <v>0.015123</v>
      </c>
      <c r="F44" s="58">
        <v>18.39</v>
      </c>
      <c r="G44" s="2"/>
      <c r="H44" s="2"/>
      <c r="I44" s="2"/>
      <c r="J44" s="2"/>
      <c r="K44" s="2"/>
      <c r="L44" s="2"/>
      <c r="M44" s="2"/>
      <c r="N44" s="2"/>
      <c r="O44" s="2">
        <v>42.0</v>
      </c>
      <c r="P44" s="2">
        <v>3.3912094</v>
      </c>
      <c r="Q44" s="55">
        <v>5.0E-4</v>
      </c>
      <c r="R44" s="2">
        <v>0.0</v>
      </c>
      <c r="S44" s="2">
        <v>0.015123</v>
      </c>
      <c r="T44" s="2">
        <v>19.74</v>
      </c>
    </row>
    <row r="45">
      <c r="A45" s="59">
        <v>43.0</v>
      </c>
      <c r="B45" s="58">
        <v>3.3912492</v>
      </c>
      <c r="C45" s="60">
        <v>5.0E-4</v>
      </c>
      <c r="D45" s="58">
        <v>0.0</v>
      </c>
      <c r="E45" s="58">
        <v>0.015123</v>
      </c>
      <c r="F45" s="58">
        <v>18.39</v>
      </c>
      <c r="G45" s="2"/>
      <c r="H45" s="2"/>
      <c r="I45" s="2"/>
      <c r="J45" s="2"/>
      <c r="K45" s="2"/>
      <c r="L45" s="2"/>
      <c r="M45" s="2"/>
      <c r="N45" s="2"/>
      <c r="O45" s="2">
        <v>43.0</v>
      </c>
      <c r="P45" s="2">
        <v>3.3911376</v>
      </c>
      <c r="Q45" s="55">
        <v>5.0E-4</v>
      </c>
      <c r="R45" s="2">
        <v>0.0</v>
      </c>
      <c r="S45" s="2">
        <v>0.015123</v>
      </c>
      <c r="T45" s="2">
        <v>19.75</v>
      </c>
    </row>
    <row r="46">
      <c r="A46" s="59">
        <v>44.0</v>
      </c>
      <c r="B46" s="58">
        <v>3.3912468</v>
      </c>
      <c r="C46" s="60">
        <v>5.0E-4</v>
      </c>
      <c r="D46" s="58">
        <v>0.0</v>
      </c>
      <c r="E46" s="58">
        <v>0.015123</v>
      </c>
      <c r="F46" s="58">
        <v>18.4</v>
      </c>
      <c r="G46" s="2"/>
      <c r="H46" s="2"/>
      <c r="I46" s="2"/>
      <c r="J46" s="2"/>
      <c r="K46" s="2"/>
      <c r="L46" s="2"/>
      <c r="M46" s="2"/>
      <c r="N46" s="2"/>
      <c r="O46" s="2">
        <v>44.0</v>
      </c>
      <c r="P46" s="2">
        <v>3.3911185</v>
      </c>
      <c r="Q46" s="55">
        <v>5.0E-4</v>
      </c>
      <c r="R46" s="2">
        <v>0.0</v>
      </c>
      <c r="S46" s="2">
        <v>0.015123</v>
      </c>
      <c r="T46" s="2">
        <v>19.75</v>
      </c>
    </row>
    <row r="47">
      <c r="A47" s="59">
        <v>45.0</v>
      </c>
      <c r="B47" s="58">
        <v>3.3912511</v>
      </c>
      <c r="C47" s="60">
        <v>5.0E-4</v>
      </c>
      <c r="D47" s="58">
        <v>0.0</v>
      </c>
      <c r="E47" s="58">
        <v>0.015123</v>
      </c>
      <c r="F47" s="58">
        <v>18.41</v>
      </c>
      <c r="G47" s="2"/>
      <c r="H47" s="2"/>
      <c r="I47" s="2"/>
      <c r="J47" s="2"/>
      <c r="K47" s="2"/>
      <c r="L47" s="2"/>
      <c r="M47" s="2"/>
      <c r="N47" s="2"/>
      <c r="O47" s="2">
        <v>45.0</v>
      </c>
      <c r="P47" s="2">
        <v>3.3911428</v>
      </c>
      <c r="Q47" s="55">
        <v>5.0E-4</v>
      </c>
      <c r="R47" s="2">
        <v>0.0</v>
      </c>
      <c r="S47" s="2">
        <v>0.015123</v>
      </c>
      <c r="T47" s="2">
        <v>19.78</v>
      </c>
    </row>
    <row r="48">
      <c r="A48" s="59">
        <v>46.0</v>
      </c>
      <c r="B48" s="58">
        <v>3.3912354</v>
      </c>
      <c r="C48" s="60">
        <v>5.0E-4</v>
      </c>
      <c r="D48" s="58">
        <v>0.0</v>
      </c>
      <c r="E48" s="58">
        <v>0.015123</v>
      </c>
      <c r="F48" s="58">
        <v>18.43</v>
      </c>
      <c r="G48" s="2"/>
      <c r="H48" s="2"/>
      <c r="I48" s="2"/>
      <c r="J48" s="2"/>
      <c r="K48" s="2"/>
      <c r="L48" s="2"/>
      <c r="M48" s="2"/>
      <c r="N48" s="2"/>
      <c r="O48" s="2">
        <v>46.0</v>
      </c>
      <c r="P48" s="2">
        <v>3.3911903</v>
      </c>
      <c r="Q48" s="55">
        <v>5.0E-4</v>
      </c>
      <c r="R48" s="2">
        <v>0.0</v>
      </c>
      <c r="S48" s="2">
        <v>0.015123</v>
      </c>
      <c r="T48" s="2">
        <v>19.77</v>
      </c>
    </row>
    <row r="49">
      <c r="A49" s="59">
        <v>47.0</v>
      </c>
      <c r="B49" s="58">
        <v>3.3912871</v>
      </c>
      <c r="C49" s="60">
        <v>5.0E-4</v>
      </c>
      <c r="D49" s="58">
        <v>0.0</v>
      </c>
      <c r="E49" s="58">
        <v>0.015123</v>
      </c>
      <c r="F49" s="58">
        <v>18.44</v>
      </c>
      <c r="G49" s="2"/>
      <c r="H49" s="2"/>
      <c r="I49" s="2"/>
      <c r="J49" s="2"/>
      <c r="K49" s="2"/>
      <c r="L49" s="2"/>
      <c r="M49" s="2"/>
      <c r="N49" s="2"/>
      <c r="O49" s="2">
        <v>47.0</v>
      </c>
      <c r="P49" s="2">
        <v>3.3911171</v>
      </c>
      <c r="Q49" s="55">
        <v>5.0E-4</v>
      </c>
      <c r="R49" s="2">
        <v>0.0</v>
      </c>
      <c r="S49" s="2">
        <v>0.015123</v>
      </c>
      <c r="T49" s="2">
        <v>19.81</v>
      </c>
    </row>
    <row r="50">
      <c r="A50" s="59">
        <v>48.0</v>
      </c>
      <c r="B50" s="58">
        <v>3.3912823</v>
      </c>
      <c r="C50" s="60">
        <v>5.0E-4</v>
      </c>
      <c r="D50" s="58">
        <v>0.0</v>
      </c>
      <c r="E50" s="58">
        <v>0.015123</v>
      </c>
      <c r="F50" s="58">
        <v>18.44</v>
      </c>
      <c r="G50" s="2"/>
      <c r="H50" s="2"/>
      <c r="I50" s="2"/>
      <c r="J50" s="2"/>
      <c r="K50" s="2"/>
      <c r="L50" s="2"/>
      <c r="M50" s="2"/>
      <c r="N50" s="2"/>
      <c r="O50" s="2">
        <v>48.0</v>
      </c>
      <c r="P50" s="2">
        <v>3.391176</v>
      </c>
      <c r="Q50" s="55">
        <v>5.0E-4</v>
      </c>
      <c r="R50" s="2">
        <v>0.0</v>
      </c>
      <c r="S50" s="2">
        <v>0.015123</v>
      </c>
      <c r="T50" s="2">
        <v>19.8</v>
      </c>
    </row>
    <row r="51">
      <c r="A51" s="59">
        <v>49.0</v>
      </c>
      <c r="B51" s="58">
        <v>3.3912389</v>
      </c>
      <c r="C51" s="60">
        <v>5.0E-4</v>
      </c>
      <c r="D51" s="58">
        <v>0.0</v>
      </c>
      <c r="E51" s="58">
        <v>0.015123</v>
      </c>
      <c r="F51" s="58">
        <v>18.46</v>
      </c>
      <c r="G51" s="2"/>
      <c r="H51" s="2"/>
      <c r="I51" s="2"/>
      <c r="J51" s="2"/>
      <c r="K51" s="2"/>
      <c r="L51" s="2"/>
      <c r="M51" s="2"/>
      <c r="N51" s="2"/>
      <c r="O51" s="2">
        <v>49.0</v>
      </c>
      <c r="P51" s="2">
        <v>3.3911512</v>
      </c>
      <c r="Q51" s="55">
        <v>5.0E-4</v>
      </c>
      <c r="R51" s="2">
        <v>0.0</v>
      </c>
      <c r="S51" s="2">
        <v>0.015123</v>
      </c>
      <c r="T51" s="2">
        <v>19.81</v>
      </c>
    </row>
    <row r="52">
      <c r="A52" s="59">
        <v>50.0</v>
      </c>
      <c r="B52" s="58">
        <v>3.3912139</v>
      </c>
      <c r="C52" s="60">
        <v>5.0E-4</v>
      </c>
      <c r="D52" s="58">
        <v>0.0</v>
      </c>
      <c r="E52" s="58">
        <v>0.015123</v>
      </c>
      <c r="F52" s="58">
        <v>18.45</v>
      </c>
      <c r="G52" s="2"/>
      <c r="H52" s="2"/>
      <c r="I52" s="2"/>
      <c r="J52" s="2"/>
      <c r="K52" s="2"/>
      <c r="L52" s="2"/>
      <c r="M52" s="2"/>
      <c r="N52" s="2"/>
      <c r="O52" s="2">
        <v>50.0</v>
      </c>
      <c r="P52" s="2">
        <v>3.3911898</v>
      </c>
      <c r="Q52" s="55">
        <v>5.0E-4</v>
      </c>
      <c r="R52" s="2">
        <v>0.0</v>
      </c>
      <c r="S52" s="2">
        <v>0.015123</v>
      </c>
      <c r="T52" s="2">
        <v>19.82</v>
      </c>
    </row>
    <row r="53">
      <c r="A53" s="59">
        <v>51.0</v>
      </c>
      <c r="B53" s="58">
        <v>3.3912609</v>
      </c>
      <c r="C53" s="60">
        <v>5.0E-4</v>
      </c>
      <c r="D53" s="58">
        <v>0.0</v>
      </c>
      <c r="E53" s="58">
        <v>0.015123</v>
      </c>
      <c r="F53" s="58">
        <v>18.48</v>
      </c>
      <c r="G53" s="2"/>
      <c r="H53" s="2"/>
      <c r="I53" s="2"/>
      <c r="J53" s="2"/>
      <c r="K53" s="2"/>
      <c r="L53" s="2"/>
      <c r="M53" s="2"/>
      <c r="N53" s="2"/>
      <c r="O53" s="2">
        <v>51.0</v>
      </c>
      <c r="P53" s="2">
        <v>3.3911316</v>
      </c>
      <c r="Q53" s="55">
        <v>5.0E-4</v>
      </c>
      <c r="R53" s="2">
        <v>0.0</v>
      </c>
      <c r="S53" s="2">
        <v>0.015123</v>
      </c>
      <c r="T53" s="2">
        <v>19.83</v>
      </c>
    </row>
    <row r="54">
      <c r="A54" s="59">
        <v>52.0</v>
      </c>
      <c r="B54" s="58">
        <v>3.3912854</v>
      </c>
      <c r="C54" s="60">
        <v>5.0E-4</v>
      </c>
      <c r="D54" s="58">
        <v>0.0</v>
      </c>
      <c r="E54" s="58">
        <v>0.015123</v>
      </c>
      <c r="F54" s="58">
        <v>18.48</v>
      </c>
      <c r="G54" s="2"/>
      <c r="H54" s="2"/>
      <c r="I54" s="2"/>
      <c r="J54" s="2"/>
      <c r="K54" s="2"/>
      <c r="L54" s="2"/>
      <c r="M54" s="2"/>
      <c r="N54" s="2"/>
      <c r="O54" s="2">
        <v>52.0</v>
      </c>
      <c r="P54" s="2">
        <v>3.391149</v>
      </c>
      <c r="Q54" s="55">
        <v>5.0E-4</v>
      </c>
      <c r="R54" s="2">
        <v>0.0</v>
      </c>
      <c r="S54" s="2">
        <v>0.015123</v>
      </c>
      <c r="T54" s="2">
        <v>19.86</v>
      </c>
    </row>
    <row r="55">
      <c r="A55" s="59">
        <v>53.0</v>
      </c>
      <c r="B55" s="58">
        <v>3.3912656</v>
      </c>
      <c r="C55" s="60">
        <v>5.0E-4</v>
      </c>
      <c r="D55" s="58">
        <v>0.0</v>
      </c>
      <c r="E55" s="58">
        <v>0.015123</v>
      </c>
      <c r="F55" s="58">
        <v>18.5</v>
      </c>
      <c r="G55" s="2"/>
      <c r="H55" s="2"/>
      <c r="I55" s="2"/>
      <c r="J55" s="2"/>
      <c r="K55" s="2"/>
      <c r="L55" s="2"/>
      <c r="M55" s="2"/>
      <c r="N55" s="2"/>
      <c r="O55" s="2">
        <v>53.0</v>
      </c>
      <c r="P55" s="2">
        <v>3.3911965</v>
      </c>
      <c r="Q55" s="55">
        <v>5.0E-4</v>
      </c>
      <c r="R55" s="2">
        <v>0.0</v>
      </c>
      <c r="S55" s="2">
        <v>0.015123</v>
      </c>
      <c r="T55" s="2">
        <v>19.85</v>
      </c>
    </row>
    <row r="56">
      <c r="A56" s="59">
        <v>54.0</v>
      </c>
      <c r="B56" s="58">
        <v>3.3912587</v>
      </c>
      <c r="C56" s="60">
        <v>5.0E-4</v>
      </c>
      <c r="D56" s="58">
        <v>0.0</v>
      </c>
      <c r="E56" s="58">
        <v>0.015123</v>
      </c>
      <c r="F56" s="58">
        <v>18.5</v>
      </c>
      <c r="G56" s="2"/>
      <c r="H56" s="2"/>
      <c r="I56" s="2"/>
      <c r="J56" s="2"/>
      <c r="K56" s="2"/>
      <c r="L56" s="2"/>
      <c r="M56" s="2"/>
      <c r="N56" s="2"/>
      <c r="O56" s="2">
        <v>54.0</v>
      </c>
      <c r="P56" s="2">
        <v>3.3911366</v>
      </c>
      <c r="Q56" s="55">
        <v>5.0E-4</v>
      </c>
      <c r="R56" s="2">
        <v>0.0</v>
      </c>
      <c r="S56" s="2">
        <v>0.015123</v>
      </c>
      <c r="T56" s="2">
        <v>19.85</v>
      </c>
    </row>
    <row r="57">
      <c r="A57" s="59">
        <v>55.0</v>
      </c>
      <c r="B57" s="58">
        <v>3.3911786</v>
      </c>
      <c r="C57" s="60">
        <v>5.0E-4</v>
      </c>
      <c r="D57" s="58">
        <v>0.0</v>
      </c>
      <c r="E57" s="58">
        <v>0.015123</v>
      </c>
      <c r="F57" s="58">
        <v>18.49</v>
      </c>
      <c r="G57" s="2"/>
      <c r="H57" s="2"/>
      <c r="I57" s="2"/>
      <c r="J57" s="2"/>
      <c r="K57" s="2"/>
      <c r="L57" s="2"/>
      <c r="M57" s="2"/>
      <c r="N57" s="2"/>
      <c r="O57" s="2">
        <v>55.0</v>
      </c>
      <c r="P57" s="2">
        <v>3.3911178</v>
      </c>
      <c r="Q57" s="55">
        <v>5.0E-4</v>
      </c>
      <c r="R57" s="2">
        <v>0.0</v>
      </c>
      <c r="S57" s="2">
        <v>0.015123</v>
      </c>
      <c r="T57" s="2">
        <v>19.86</v>
      </c>
    </row>
    <row r="58">
      <c r="A58" s="59">
        <v>56.0</v>
      </c>
      <c r="B58" s="58">
        <v>3.391223</v>
      </c>
      <c r="C58" s="60">
        <v>5.0E-4</v>
      </c>
      <c r="D58" s="58">
        <v>0.0</v>
      </c>
      <c r="E58" s="58">
        <v>0.015123</v>
      </c>
      <c r="F58" s="58">
        <v>18.51</v>
      </c>
      <c r="G58" s="2"/>
      <c r="H58" s="2"/>
      <c r="I58" s="2"/>
      <c r="J58" s="2"/>
      <c r="K58" s="2"/>
      <c r="L58" s="2"/>
      <c r="M58" s="2"/>
      <c r="N58" s="2"/>
      <c r="O58" s="2">
        <v>56.0</v>
      </c>
      <c r="P58" s="2">
        <v>3.3911712</v>
      </c>
      <c r="Q58" s="55">
        <v>5.0E-4</v>
      </c>
      <c r="R58" s="2">
        <v>0.0</v>
      </c>
      <c r="S58" s="2">
        <v>0.015123</v>
      </c>
      <c r="T58" s="2">
        <v>19.89</v>
      </c>
    </row>
    <row r="59">
      <c r="A59" s="59">
        <v>57.0</v>
      </c>
      <c r="B59" s="58">
        <v>3.391336</v>
      </c>
      <c r="C59" s="60">
        <v>5.0E-4</v>
      </c>
      <c r="D59" s="58">
        <v>0.0</v>
      </c>
      <c r="E59" s="58">
        <v>0.015123</v>
      </c>
      <c r="F59" s="58">
        <v>18.5</v>
      </c>
      <c r="G59" s="2"/>
      <c r="H59" s="2"/>
      <c r="I59" s="2"/>
      <c r="J59" s="2"/>
      <c r="K59" s="2"/>
      <c r="L59" s="2"/>
      <c r="M59" s="2"/>
      <c r="N59" s="2"/>
      <c r="O59" s="2">
        <v>57.0</v>
      </c>
      <c r="P59" s="2">
        <v>3.391129</v>
      </c>
      <c r="Q59" s="55">
        <v>5.0E-4</v>
      </c>
      <c r="R59" s="2">
        <v>0.0</v>
      </c>
      <c r="S59" s="2">
        <v>0.015123</v>
      </c>
      <c r="T59" s="2">
        <v>19.88</v>
      </c>
    </row>
    <row r="60">
      <c r="A60" s="59">
        <v>58.0</v>
      </c>
      <c r="B60" s="58">
        <v>3.3912213</v>
      </c>
      <c r="C60" s="60">
        <v>5.0E-4</v>
      </c>
      <c r="D60" s="58">
        <v>0.0</v>
      </c>
      <c r="E60" s="58">
        <v>0.015123</v>
      </c>
      <c r="F60" s="58">
        <v>18.52</v>
      </c>
      <c r="G60" s="2"/>
      <c r="H60" s="2"/>
      <c r="I60" s="2"/>
      <c r="J60" s="2"/>
      <c r="K60" s="2"/>
      <c r="L60" s="2"/>
      <c r="M60" s="2"/>
      <c r="N60" s="2"/>
      <c r="O60" s="2">
        <v>58.0</v>
      </c>
      <c r="P60" s="2">
        <v>3.3911757</v>
      </c>
      <c r="Q60" s="55">
        <v>5.0E-4</v>
      </c>
      <c r="R60" s="2">
        <v>0.0</v>
      </c>
      <c r="S60" s="2">
        <v>0.015123</v>
      </c>
      <c r="T60" s="2">
        <v>19.89</v>
      </c>
    </row>
    <row r="61">
      <c r="A61" s="59">
        <v>59.0</v>
      </c>
      <c r="B61" s="58">
        <v>3.3912508</v>
      </c>
      <c r="C61" s="60">
        <v>5.0E-4</v>
      </c>
      <c r="D61" s="58">
        <v>0.0</v>
      </c>
      <c r="E61" s="58">
        <v>0.015123</v>
      </c>
      <c r="F61" s="58">
        <v>18.54</v>
      </c>
      <c r="G61" s="2"/>
      <c r="H61" s="2"/>
      <c r="I61" s="2"/>
      <c r="J61" s="2"/>
      <c r="K61" s="2"/>
      <c r="L61" s="2"/>
      <c r="M61" s="2"/>
      <c r="N61" s="2"/>
      <c r="O61" s="2">
        <v>59.0</v>
      </c>
      <c r="P61" s="2">
        <v>3.3911052</v>
      </c>
      <c r="Q61" s="55">
        <v>5.0E-4</v>
      </c>
      <c r="R61" s="2">
        <v>0.0</v>
      </c>
      <c r="S61" s="2">
        <v>0.015123</v>
      </c>
      <c r="T61" s="2">
        <v>19.9</v>
      </c>
    </row>
    <row r="62">
      <c r="A62" s="59">
        <v>60.0</v>
      </c>
      <c r="B62" s="58">
        <v>3.3912218</v>
      </c>
      <c r="C62" s="60">
        <v>5.0E-4</v>
      </c>
      <c r="D62" s="58">
        <v>0.0</v>
      </c>
      <c r="E62" s="58">
        <v>0.015123</v>
      </c>
      <c r="F62" s="58">
        <v>18.55</v>
      </c>
      <c r="G62" s="2"/>
      <c r="H62" s="2"/>
      <c r="I62" s="2"/>
      <c r="J62" s="2"/>
      <c r="K62" s="2"/>
      <c r="L62" s="2"/>
      <c r="M62" s="2"/>
      <c r="N62" s="2"/>
      <c r="O62" s="2">
        <v>60.0</v>
      </c>
      <c r="P62" s="2">
        <v>3.3911407</v>
      </c>
      <c r="Q62" s="55">
        <v>5.0E-4</v>
      </c>
      <c r="R62" s="2">
        <v>0.0</v>
      </c>
      <c r="S62" s="2">
        <v>0.015123</v>
      </c>
      <c r="T62" s="2">
        <v>19.92</v>
      </c>
    </row>
    <row r="63">
      <c r="A63" s="59">
        <v>61.0</v>
      </c>
      <c r="B63" s="58">
        <v>3.3912199</v>
      </c>
      <c r="C63" s="60">
        <v>5.0E-4</v>
      </c>
      <c r="D63" s="58">
        <v>0.0</v>
      </c>
      <c r="E63" s="58">
        <v>0.015123</v>
      </c>
      <c r="F63" s="58">
        <v>18.52</v>
      </c>
      <c r="G63" s="2"/>
      <c r="H63" s="2"/>
      <c r="I63" s="2"/>
      <c r="J63" s="2"/>
      <c r="K63" s="2"/>
      <c r="L63" s="2"/>
      <c r="M63" s="2"/>
      <c r="N63" s="2"/>
      <c r="O63" s="2">
        <v>61.0</v>
      </c>
      <c r="P63" s="2">
        <v>3.3911273</v>
      </c>
      <c r="Q63" s="55">
        <v>5.0E-4</v>
      </c>
      <c r="R63" s="2">
        <v>0.0</v>
      </c>
      <c r="S63" s="2">
        <v>0.015123</v>
      </c>
      <c r="T63" s="2">
        <v>19.92</v>
      </c>
    </row>
    <row r="64">
      <c r="A64" s="59">
        <v>62.0</v>
      </c>
      <c r="B64" s="58">
        <v>3.3913555</v>
      </c>
      <c r="C64" s="60">
        <v>5.0E-4</v>
      </c>
      <c r="D64" s="58">
        <v>0.0</v>
      </c>
      <c r="E64" s="58">
        <v>0.015123</v>
      </c>
      <c r="F64" s="58">
        <v>18.55</v>
      </c>
      <c r="G64" s="2"/>
      <c r="H64" s="2"/>
      <c r="I64" s="2"/>
      <c r="J64" s="2"/>
      <c r="K64" s="2"/>
      <c r="L64" s="2"/>
      <c r="M64" s="2"/>
      <c r="N64" s="2"/>
      <c r="O64" s="2">
        <v>62.0</v>
      </c>
      <c r="P64" s="2">
        <v>3.39114</v>
      </c>
      <c r="Q64" s="55">
        <v>5.0E-4</v>
      </c>
      <c r="R64" s="2">
        <v>0.0</v>
      </c>
      <c r="S64" s="2">
        <v>0.015123</v>
      </c>
      <c r="T64" s="2">
        <v>19.94</v>
      </c>
    </row>
    <row r="65">
      <c r="A65" s="59">
        <v>63.0</v>
      </c>
      <c r="B65" s="58">
        <v>3.3912222</v>
      </c>
      <c r="C65" s="60">
        <v>5.0E-4</v>
      </c>
      <c r="D65" s="58">
        <v>0.0</v>
      </c>
      <c r="E65" s="58">
        <v>0.015123</v>
      </c>
      <c r="F65" s="58">
        <v>18.57</v>
      </c>
      <c r="G65" s="2"/>
      <c r="H65" s="2"/>
      <c r="I65" s="2"/>
      <c r="J65" s="2"/>
      <c r="K65" s="2"/>
      <c r="L65" s="2"/>
      <c r="M65" s="2"/>
      <c r="N65" s="2"/>
      <c r="O65" s="2">
        <v>63.0</v>
      </c>
      <c r="P65" s="2">
        <v>3.3911746</v>
      </c>
      <c r="Q65" s="55">
        <v>5.0E-4</v>
      </c>
      <c r="R65" s="2">
        <v>0.0</v>
      </c>
      <c r="S65" s="2">
        <v>0.015123</v>
      </c>
      <c r="T65" s="2">
        <v>19.93</v>
      </c>
    </row>
    <row r="66">
      <c r="A66" s="59">
        <v>64.0</v>
      </c>
      <c r="B66" s="58">
        <v>3.3912578</v>
      </c>
      <c r="C66" s="60">
        <v>5.0E-4</v>
      </c>
      <c r="D66" s="58">
        <v>0.0</v>
      </c>
      <c r="E66" s="58">
        <v>0.015123</v>
      </c>
      <c r="F66" s="58">
        <v>18.55</v>
      </c>
      <c r="G66" s="2"/>
      <c r="H66" s="2"/>
      <c r="I66" s="2"/>
      <c r="J66" s="2"/>
      <c r="K66" s="2"/>
      <c r="L66" s="2"/>
      <c r="M66" s="2"/>
      <c r="N66" s="2"/>
      <c r="O66" s="2">
        <v>64.0</v>
      </c>
      <c r="P66" s="2">
        <v>3.3911586</v>
      </c>
      <c r="Q66" s="55">
        <v>5.0E-4</v>
      </c>
      <c r="R66" s="2">
        <v>0.0</v>
      </c>
      <c r="S66" s="2">
        <v>0.015123</v>
      </c>
      <c r="T66" s="2">
        <v>19.94</v>
      </c>
    </row>
    <row r="67">
      <c r="A67" s="59">
        <v>65.0</v>
      </c>
      <c r="B67" s="58">
        <v>3.391175</v>
      </c>
      <c r="C67" s="60">
        <v>5.0E-4</v>
      </c>
      <c r="D67" s="58">
        <v>0.0</v>
      </c>
      <c r="E67" s="58">
        <v>0.015123</v>
      </c>
      <c r="F67" s="58">
        <v>18.56</v>
      </c>
      <c r="G67" s="2"/>
      <c r="H67" s="2"/>
      <c r="I67" s="2"/>
      <c r="J67" s="2"/>
      <c r="K67" s="2"/>
      <c r="L67" s="2"/>
      <c r="M67" s="2"/>
      <c r="N67" s="2"/>
      <c r="O67" s="2">
        <v>65.0</v>
      </c>
      <c r="P67" s="2">
        <v>3.3911417</v>
      </c>
      <c r="Q67" s="55">
        <v>5.0E-4</v>
      </c>
      <c r="R67" s="2">
        <v>0.0</v>
      </c>
      <c r="S67" s="2">
        <v>0.015123</v>
      </c>
      <c r="T67" s="2">
        <v>19.95</v>
      </c>
    </row>
    <row r="68">
      <c r="A68" s="59">
        <v>66.0</v>
      </c>
      <c r="B68" s="58">
        <v>3.3912649</v>
      </c>
      <c r="C68" s="60">
        <v>5.0E-4</v>
      </c>
      <c r="D68" s="58">
        <v>0.0</v>
      </c>
      <c r="E68" s="58">
        <v>0.015123</v>
      </c>
      <c r="F68" s="58">
        <v>18.56</v>
      </c>
      <c r="G68" s="2"/>
      <c r="H68" s="2"/>
      <c r="I68" s="2"/>
      <c r="J68" s="2"/>
      <c r="K68" s="2"/>
      <c r="L68" s="2"/>
      <c r="M68" s="2"/>
      <c r="N68" s="2"/>
      <c r="O68" s="2">
        <v>66.0</v>
      </c>
      <c r="P68" s="2">
        <v>3.3911543</v>
      </c>
      <c r="Q68" s="55">
        <v>5.0E-4</v>
      </c>
      <c r="R68" s="2">
        <v>0.0</v>
      </c>
      <c r="S68" s="2">
        <v>0.015123</v>
      </c>
      <c r="T68" s="2">
        <v>19.94</v>
      </c>
    </row>
    <row r="69">
      <c r="A69" s="59">
        <v>67.0</v>
      </c>
      <c r="B69" s="58">
        <v>3.3913238</v>
      </c>
      <c r="C69" s="60">
        <v>5.0E-4</v>
      </c>
      <c r="D69" s="58">
        <v>0.0</v>
      </c>
      <c r="E69" s="58">
        <v>0.015123</v>
      </c>
      <c r="F69" s="58">
        <v>18.58</v>
      </c>
      <c r="G69" s="2"/>
      <c r="H69" s="2"/>
      <c r="I69" s="2"/>
      <c r="J69" s="2"/>
      <c r="K69" s="2"/>
      <c r="L69" s="2"/>
      <c r="M69" s="2"/>
      <c r="N69" s="2"/>
      <c r="O69" s="2">
        <v>67.0</v>
      </c>
      <c r="P69" s="2">
        <v>3.3911459</v>
      </c>
      <c r="Q69" s="55">
        <v>5.0E-4</v>
      </c>
      <c r="R69" s="2">
        <v>0.0</v>
      </c>
      <c r="S69" s="2">
        <v>0.015123</v>
      </c>
      <c r="T69" s="2">
        <v>19.97</v>
      </c>
    </row>
    <row r="70">
      <c r="A70" s="59">
        <v>68.0</v>
      </c>
      <c r="B70" s="58">
        <v>3.3911879</v>
      </c>
      <c r="C70" s="60">
        <v>5.0E-4</v>
      </c>
      <c r="D70" s="58">
        <v>0.0</v>
      </c>
      <c r="E70" s="58">
        <v>0.015123</v>
      </c>
      <c r="F70" s="58">
        <v>18.59</v>
      </c>
      <c r="G70" s="2"/>
      <c r="H70" s="2"/>
      <c r="I70" s="2"/>
      <c r="J70" s="2"/>
      <c r="K70" s="2"/>
      <c r="L70" s="2"/>
      <c r="M70" s="2"/>
      <c r="N70" s="2"/>
      <c r="O70" s="2">
        <v>68.0</v>
      </c>
      <c r="P70" s="2">
        <v>3.3912416</v>
      </c>
      <c r="Q70" s="55">
        <v>5.0E-4</v>
      </c>
      <c r="R70" s="2">
        <v>0.0</v>
      </c>
      <c r="S70" s="2">
        <v>0.015123</v>
      </c>
      <c r="T70" s="2">
        <v>19.93</v>
      </c>
    </row>
    <row r="71">
      <c r="A71" s="59">
        <v>69.0</v>
      </c>
      <c r="B71" s="58">
        <v>3.3913412</v>
      </c>
      <c r="C71" s="60">
        <v>5.0E-4</v>
      </c>
      <c r="D71" s="58">
        <v>0.0</v>
      </c>
      <c r="E71" s="58">
        <v>0.015123</v>
      </c>
      <c r="F71" s="58">
        <v>18.6</v>
      </c>
      <c r="G71" s="2"/>
      <c r="H71" s="2"/>
      <c r="I71" s="2"/>
      <c r="J71" s="2"/>
      <c r="K71" s="2"/>
      <c r="L71" s="2"/>
      <c r="M71" s="2"/>
      <c r="N71" s="2"/>
      <c r="O71" s="2">
        <v>69.0</v>
      </c>
      <c r="P71" s="2">
        <v>3.3911293</v>
      </c>
      <c r="Q71" s="55">
        <v>5.0E-4</v>
      </c>
      <c r="R71" s="2">
        <v>0.0</v>
      </c>
      <c r="S71" s="2">
        <v>0.015123</v>
      </c>
      <c r="T71" s="2">
        <v>20.01</v>
      </c>
    </row>
    <row r="72">
      <c r="A72" s="59">
        <v>70.0</v>
      </c>
      <c r="B72" s="58">
        <v>3.391155</v>
      </c>
      <c r="C72" s="60">
        <v>5.0E-4</v>
      </c>
      <c r="D72" s="58">
        <v>0.0</v>
      </c>
      <c r="E72" s="58">
        <v>0.015123</v>
      </c>
      <c r="F72" s="58">
        <v>18.58</v>
      </c>
      <c r="G72" s="2"/>
      <c r="H72" s="2"/>
      <c r="I72" s="2"/>
      <c r="J72" s="2"/>
      <c r="K72" s="2"/>
      <c r="L72" s="2"/>
      <c r="M72" s="2"/>
      <c r="N72" s="2"/>
      <c r="O72" s="2">
        <v>70.0</v>
      </c>
      <c r="P72" s="2">
        <v>3.3911259</v>
      </c>
      <c r="Q72" s="55">
        <v>5.0E-4</v>
      </c>
      <c r="R72" s="2">
        <v>0.0</v>
      </c>
      <c r="S72" s="2">
        <v>0.015123</v>
      </c>
      <c r="T72" s="2">
        <v>20.0</v>
      </c>
    </row>
    <row r="73">
      <c r="A73" s="59">
        <v>71.0</v>
      </c>
      <c r="B73" s="58">
        <v>3.3912687</v>
      </c>
      <c r="C73" s="60">
        <v>5.0E-4</v>
      </c>
      <c r="D73" s="58">
        <v>0.0</v>
      </c>
      <c r="E73" s="58">
        <v>0.015123</v>
      </c>
      <c r="F73" s="58">
        <v>18.59</v>
      </c>
      <c r="G73" s="2"/>
      <c r="H73" s="2"/>
      <c r="I73" s="2"/>
      <c r="J73" s="2"/>
      <c r="K73" s="2"/>
      <c r="L73" s="2"/>
      <c r="M73" s="2"/>
      <c r="N73" s="2"/>
      <c r="O73" s="2">
        <v>71.0</v>
      </c>
      <c r="P73" s="2">
        <v>3.3911443</v>
      </c>
      <c r="Q73" s="55">
        <v>5.0E-4</v>
      </c>
      <c r="R73" s="2">
        <v>0.0</v>
      </c>
      <c r="S73" s="2">
        <v>0.015123</v>
      </c>
      <c r="T73" s="2">
        <v>20.0</v>
      </c>
    </row>
    <row r="74">
      <c r="A74" s="59">
        <v>72.0</v>
      </c>
      <c r="B74" s="58">
        <v>3.3913181</v>
      </c>
      <c r="C74" s="60">
        <v>5.0E-4</v>
      </c>
      <c r="D74" s="58">
        <v>0.0</v>
      </c>
      <c r="E74" s="58">
        <v>0.015123</v>
      </c>
      <c r="F74" s="58">
        <v>18.61</v>
      </c>
      <c r="G74" s="2"/>
      <c r="H74" s="2"/>
      <c r="I74" s="2"/>
      <c r="J74" s="2"/>
      <c r="K74" s="2"/>
      <c r="L74" s="2"/>
      <c r="M74" s="2"/>
      <c r="N74" s="2"/>
      <c r="O74" s="2">
        <v>72.0</v>
      </c>
      <c r="P74" s="2">
        <v>3.3911362</v>
      </c>
      <c r="Q74" s="55">
        <v>5.0E-4</v>
      </c>
      <c r="R74" s="2">
        <v>0.0</v>
      </c>
      <c r="S74" s="2">
        <v>0.015123</v>
      </c>
      <c r="T74" s="2">
        <v>20.05</v>
      </c>
    </row>
    <row r="75">
      <c r="A75" s="59">
        <v>73.0</v>
      </c>
      <c r="B75" s="58">
        <v>3.3912418</v>
      </c>
      <c r="C75" s="60">
        <v>5.0E-4</v>
      </c>
      <c r="D75" s="58">
        <v>0.0</v>
      </c>
      <c r="E75" s="58">
        <v>0.015123</v>
      </c>
      <c r="F75" s="58">
        <v>18.6</v>
      </c>
      <c r="G75" s="2"/>
      <c r="H75" s="2"/>
      <c r="I75" s="2"/>
      <c r="J75" s="2"/>
      <c r="K75" s="2"/>
      <c r="L75" s="2"/>
      <c r="M75" s="2"/>
      <c r="N75" s="2"/>
      <c r="O75" s="2">
        <v>73.0</v>
      </c>
      <c r="P75" s="2">
        <v>3.3911488</v>
      </c>
      <c r="Q75" s="55">
        <v>5.0E-4</v>
      </c>
      <c r="R75" s="2">
        <v>0.0</v>
      </c>
      <c r="S75" s="2">
        <v>0.015123</v>
      </c>
      <c r="T75" s="2">
        <v>20.01</v>
      </c>
    </row>
    <row r="76">
      <c r="A76" s="59">
        <v>74.0</v>
      </c>
      <c r="B76" s="58">
        <v>3.3912642</v>
      </c>
      <c r="C76" s="60">
        <v>5.0E-4</v>
      </c>
      <c r="D76" s="58">
        <v>0.0</v>
      </c>
      <c r="E76" s="58">
        <v>0.015123</v>
      </c>
      <c r="F76" s="58">
        <v>18.61</v>
      </c>
      <c r="G76" s="2"/>
      <c r="H76" s="2"/>
      <c r="I76" s="2"/>
      <c r="J76" s="2"/>
      <c r="K76" s="2"/>
      <c r="L76" s="2"/>
      <c r="M76" s="2"/>
      <c r="N76" s="2"/>
      <c r="O76" s="2">
        <v>74.0</v>
      </c>
      <c r="P76" s="2">
        <v>3.3911738</v>
      </c>
      <c r="Q76" s="55">
        <v>5.0E-4</v>
      </c>
      <c r="R76" s="2">
        <v>0.0</v>
      </c>
      <c r="S76" s="2">
        <v>0.015123</v>
      </c>
      <c r="T76" s="2">
        <v>20.02</v>
      </c>
    </row>
    <row r="77">
      <c r="A77" s="59">
        <v>75.0</v>
      </c>
      <c r="B77" s="58">
        <v>3.3911982</v>
      </c>
      <c r="C77" s="60">
        <v>5.0E-4</v>
      </c>
      <c r="D77" s="58">
        <v>0.0</v>
      </c>
      <c r="E77" s="58">
        <v>0.015123</v>
      </c>
      <c r="F77" s="58">
        <v>18.61</v>
      </c>
      <c r="G77" s="2"/>
      <c r="H77" s="2"/>
      <c r="I77" s="2"/>
      <c r="J77" s="2"/>
      <c r="K77" s="2"/>
      <c r="L77" s="2"/>
      <c r="M77" s="2"/>
      <c r="N77" s="2"/>
      <c r="O77" s="2">
        <v>75.0</v>
      </c>
      <c r="P77" s="2">
        <v>3.3911338</v>
      </c>
      <c r="Q77" s="55">
        <v>5.0E-4</v>
      </c>
      <c r="R77" s="2">
        <v>0.0</v>
      </c>
      <c r="S77" s="2">
        <v>0.015123</v>
      </c>
      <c r="T77" s="2">
        <v>20.01</v>
      </c>
    </row>
    <row r="78">
      <c r="A78" s="59">
        <v>76.0</v>
      </c>
      <c r="B78" s="58">
        <v>3.3912358</v>
      </c>
      <c r="C78" s="60">
        <v>5.0E-4</v>
      </c>
      <c r="D78" s="58">
        <v>0.0</v>
      </c>
      <c r="E78" s="58">
        <v>0.015123</v>
      </c>
      <c r="F78" s="58">
        <v>18.65</v>
      </c>
      <c r="G78" s="2"/>
      <c r="H78" s="2"/>
      <c r="I78" s="2"/>
      <c r="J78" s="2"/>
      <c r="K78" s="2"/>
      <c r="L78" s="2"/>
      <c r="M78" s="2"/>
      <c r="N78" s="2"/>
      <c r="O78" s="2">
        <v>76.0</v>
      </c>
      <c r="P78" s="2">
        <v>3.3911607</v>
      </c>
      <c r="Q78" s="55">
        <v>5.0E-4</v>
      </c>
      <c r="R78" s="2">
        <v>0.0</v>
      </c>
      <c r="S78" s="2">
        <v>0.015123</v>
      </c>
      <c r="T78" s="2">
        <v>20.04</v>
      </c>
    </row>
    <row r="79">
      <c r="A79" s="59">
        <v>77.0</v>
      </c>
      <c r="B79" s="58">
        <v>3.3913341</v>
      </c>
      <c r="C79" s="60">
        <v>5.0E-4</v>
      </c>
      <c r="D79" s="58">
        <v>0.0</v>
      </c>
      <c r="E79" s="58">
        <v>0.015123</v>
      </c>
      <c r="F79" s="58">
        <v>18.62</v>
      </c>
      <c r="G79" s="2"/>
      <c r="H79" s="2"/>
      <c r="I79" s="2"/>
      <c r="J79" s="2"/>
      <c r="K79" s="2"/>
      <c r="L79" s="2"/>
      <c r="M79" s="2"/>
      <c r="N79" s="2"/>
      <c r="O79" s="2">
        <v>77.0</v>
      </c>
      <c r="P79" s="2">
        <v>3.3911111</v>
      </c>
      <c r="Q79" s="55">
        <v>5.0E-4</v>
      </c>
      <c r="R79" s="2">
        <v>0.0</v>
      </c>
      <c r="S79" s="2">
        <v>0.015123</v>
      </c>
      <c r="T79" s="2">
        <v>20.03</v>
      </c>
    </row>
    <row r="80">
      <c r="A80" s="59">
        <v>78.0</v>
      </c>
      <c r="B80" s="58">
        <v>3.3911555</v>
      </c>
      <c r="C80" s="60">
        <v>5.0E-4</v>
      </c>
      <c r="D80" s="58">
        <v>0.0</v>
      </c>
      <c r="E80" s="58">
        <v>0.015123</v>
      </c>
      <c r="F80" s="58">
        <v>18.62</v>
      </c>
      <c r="G80" s="2"/>
      <c r="H80" s="2"/>
      <c r="I80" s="2"/>
      <c r="J80" s="2"/>
      <c r="K80" s="2"/>
      <c r="L80" s="2"/>
      <c r="M80" s="2"/>
      <c r="N80" s="2"/>
      <c r="O80" s="2">
        <v>78.0</v>
      </c>
      <c r="P80" s="2">
        <v>3.3912065</v>
      </c>
      <c r="Q80" s="55">
        <v>5.0E-4</v>
      </c>
      <c r="R80" s="2">
        <v>0.0</v>
      </c>
      <c r="S80" s="2">
        <v>0.015123</v>
      </c>
      <c r="T80" s="2">
        <v>20.04</v>
      </c>
    </row>
    <row r="81">
      <c r="A81" s="59">
        <v>79.0</v>
      </c>
      <c r="B81" s="58">
        <v>3.3913438</v>
      </c>
      <c r="C81" s="60">
        <v>5.0E-4</v>
      </c>
      <c r="D81" s="58">
        <v>0.0</v>
      </c>
      <c r="E81" s="58">
        <v>0.015123</v>
      </c>
      <c r="F81" s="58">
        <v>18.63</v>
      </c>
      <c r="G81" s="2"/>
      <c r="H81" s="2"/>
      <c r="I81" s="2"/>
      <c r="J81" s="2"/>
      <c r="K81" s="2"/>
      <c r="L81" s="2"/>
      <c r="M81" s="2"/>
      <c r="N81" s="2"/>
      <c r="O81" s="2">
        <v>79.0</v>
      </c>
      <c r="P81" s="2">
        <v>3.3910735</v>
      </c>
      <c r="Q81" s="55">
        <v>5.0E-4</v>
      </c>
      <c r="R81" s="2">
        <v>0.0</v>
      </c>
      <c r="S81" s="2">
        <v>0.015123</v>
      </c>
      <c r="T81" s="2">
        <v>20.03</v>
      </c>
    </row>
    <row r="82">
      <c r="A82" s="59">
        <v>80.0</v>
      </c>
      <c r="B82" s="58">
        <v>3.3911505</v>
      </c>
      <c r="C82" s="60">
        <v>5.0E-4</v>
      </c>
      <c r="D82" s="58">
        <v>0.0</v>
      </c>
      <c r="E82" s="58">
        <v>0.015123</v>
      </c>
      <c r="F82" s="58">
        <v>18.64</v>
      </c>
      <c r="G82" s="2"/>
      <c r="H82" s="2"/>
      <c r="I82" s="2"/>
      <c r="J82" s="2"/>
      <c r="K82" s="2"/>
      <c r="L82" s="2"/>
      <c r="M82" s="2"/>
      <c r="N82" s="2"/>
      <c r="O82" s="2">
        <v>80.0</v>
      </c>
      <c r="P82" s="2">
        <v>3.391155</v>
      </c>
      <c r="Q82" s="55">
        <v>5.0E-4</v>
      </c>
      <c r="R82" s="2">
        <v>0.0</v>
      </c>
      <c r="S82" s="2">
        <v>0.015123</v>
      </c>
      <c r="T82" s="2">
        <v>20.06</v>
      </c>
    </row>
    <row r="83">
      <c r="A83" s="59">
        <v>81.0</v>
      </c>
      <c r="B83" s="58">
        <v>3.3912427</v>
      </c>
      <c r="C83" s="60">
        <v>5.0E-4</v>
      </c>
      <c r="D83" s="58">
        <v>0.0</v>
      </c>
      <c r="E83" s="58">
        <v>0.015123</v>
      </c>
      <c r="F83" s="58">
        <v>18.65</v>
      </c>
      <c r="G83" s="2"/>
      <c r="H83" s="2"/>
      <c r="I83" s="2"/>
      <c r="J83" s="2"/>
      <c r="K83" s="2"/>
      <c r="L83" s="2"/>
      <c r="M83" s="2"/>
      <c r="N83" s="2"/>
      <c r="O83" s="2">
        <v>81.0</v>
      </c>
      <c r="P83" s="2">
        <v>3.3911445</v>
      </c>
      <c r="Q83" s="55">
        <v>5.0E-4</v>
      </c>
      <c r="R83" s="2">
        <v>0.0</v>
      </c>
      <c r="S83" s="2">
        <v>0.015123</v>
      </c>
      <c r="T83" s="2">
        <v>20.05</v>
      </c>
    </row>
    <row r="84">
      <c r="A84" s="59">
        <v>82.0</v>
      </c>
      <c r="B84" s="58">
        <v>3.3913376</v>
      </c>
      <c r="C84" s="60">
        <v>5.0E-4</v>
      </c>
      <c r="D84" s="58">
        <v>0.0</v>
      </c>
      <c r="E84" s="58">
        <v>0.015123</v>
      </c>
      <c r="F84" s="58">
        <v>18.64</v>
      </c>
      <c r="G84" s="2"/>
      <c r="H84" s="2"/>
      <c r="I84" s="2"/>
      <c r="J84" s="2"/>
      <c r="K84" s="2"/>
      <c r="L84" s="2"/>
      <c r="M84" s="2"/>
      <c r="N84" s="2"/>
      <c r="O84" s="2">
        <v>82.0</v>
      </c>
      <c r="P84" s="2">
        <v>3.3911088</v>
      </c>
      <c r="Q84" s="55">
        <v>5.0E-4</v>
      </c>
      <c r="R84" s="2">
        <v>0.0</v>
      </c>
      <c r="S84" s="2">
        <v>0.015123</v>
      </c>
      <c r="T84" s="2">
        <v>20.04</v>
      </c>
    </row>
    <row r="85">
      <c r="A85" s="59">
        <v>83.0</v>
      </c>
      <c r="B85" s="58">
        <v>3.3912044</v>
      </c>
      <c r="C85" s="60">
        <v>5.0E-4</v>
      </c>
      <c r="D85" s="58">
        <v>0.0</v>
      </c>
      <c r="E85" s="58">
        <v>0.015123</v>
      </c>
      <c r="F85" s="58">
        <v>18.65</v>
      </c>
      <c r="G85" s="2"/>
      <c r="H85" s="2"/>
      <c r="I85" s="2"/>
      <c r="J85" s="2"/>
      <c r="K85" s="2"/>
      <c r="L85" s="2"/>
      <c r="M85" s="2"/>
      <c r="N85" s="2"/>
      <c r="O85" s="2">
        <v>83.0</v>
      </c>
      <c r="P85" s="2">
        <v>3.3912079</v>
      </c>
      <c r="Q85" s="55">
        <v>5.0E-4</v>
      </c>
      <c r="R85" s="2">
        <v>0.0</v>
      </c>
      <c r="S85" s="2">
        <v>0.015123</v>
      </c>
      <c r="T85" s="2">
        <v>20.06</v>
      </c>
    </row>
    <row r="86">
      <c r="A86" s="59">
        <v>84.0</v>
      </c>
      <c r="B86" s="58">
        <v>3.391305</v>
      </c>
      <c r="C86" s="60">
        <v>5.0E-4</v>
      </c>
      <c r="D86" s="58">
        <v>0.0</v>
      </c>
      <c r="E86" s="58">
        <v>0.015123</v>
      </c>
      <c r="F86" s="58">
        <v>18.65</v>
      </c>
      <c r="G86" s="2"/>
      <c r="H86" s="2"/>
      <c r="I86" s="2"/>
      <c r="J86" s="2"/>
      <c r="K86" s="2"/>
      <c r="L86" s="2"/>
      <c r="M86" s="2"/>
      <c r="N86" s="2"/>
      <c r="O86" s="2">
        <v>84.0</v>
      </c>
      <c r="P86" s="2">
        <v>3.3910775</v>
      </c>
      <c r="Q86" s="55">
        <v>5.0E-4</v>
      </c>
      <c r="R86" s="2">
        <v>0.0</v>
      </c>
      <c r="S86" s="2">
        <v>0.015123</v>
      </c>
      <c r="T86" s="2">
        <v>20.05</v>
      </c>
    </row>
    <row r="87">
      <c r="A87" s="59">
        <v>85.0</v>
      </c>
      <c r="B87" s="58">
        <v>3.3911746</v>
      </c>
      <c r="C87" s="60">
        <v>5.0E-4</v>
      </c>
      <c r="D87" s="58">
        <v>0.0</v>
      </c>
      <c r="E87" s="58">
        <v>0.015123</v>
      </c>
      <c r="F87" s="58">
        <v>18.66</v>
      </c>
      <c r="G87" s="2"/>
      <c r="H87" s="2"/>
      <c r="I87" s="2"/>
      <c r="J87" s="2"/>
      <c r="K87" s="2"/>
      <c r="L87" s="2"/>
      <c r="M87" s="2"/>
      <c r="N87" s="2"/>
      <c r="O87" s="2">
        <v>85.0</v>
      </c>
      <c r="P87" s="2">
        <v>3.3911958</v>
      </c>
      <c r="Q87" s="55">
        <v>5.0E-4</v>
      </c>
      <c r="R87" s="2">
        <v>0.0</v>
      </c>
      <c r="S87" s="2">
        <v>0.015123</v>
      </c>
      <c r="T87" s="2">
        <v>20.06</v>
      </c>
    </row>
    <row r="88">
      <c r="A88" s="59">
        <v>86.0</v>
      </c>
      <c r="B88" s="58">
        <v>3.3912597</v>
      </c>
      <c r="C88" s="60">
        <v>5.0E-4</v>
      </c>
      <c r="D88" s="58">
        <v>0.0</v>
      </c>
      <c r="E88" s="58">
        <v>0.015123</v>
      </c>
      <c r="F88" s="58">
        <v>18.65</v>
      </c>
      <c r="G88" s="2"/>
      <c r="H88" s="2"/>
      <c r="I88" s="2"/>
      <c r="J88" s="2"/>
      <c r="K88" s="2"/>
      <c r="L88" s="2"/>
      <c r="M88" s="2"/>
      <c r="N88" s="2"/>
      <c r="O88" s="2">
        <v>86.0</v>
      </c>
      <c r="P88" s="2">
        <v>3.3911638</v>
      </c>
      <c r="Q88" s="55">
        <v>5.0E-4</v>
      </c>
      <c r="R88" s="2">
        <v>0.0</v>
      </c>
      <c r="S88" s="2">
        <v>0.015123</v>
      </c>
      <c r="T88" s="2">
        <v>20.07</v>
      </c>
    </row>
    <row r="89">
      <c r="A89" s="59">
        <v>87.0</v>
      </c>
      <c r="B89" s="58">
        <v>3.3912995</v>
      </c>
      <c r="C89" s="60">
        <v>5.0E-4</v>
      </c>
      <c r="D89" s="58">
        <v>0.0</v>
      </c>
      <c r="E89" s="58">
        <v>0.015123</v>
      </c>
      <c r="F89" s="58">
        <v>18.67</v>
      </c>
      <c r="G89" s="2"/>
      <c r="H89" s="2"/>
      <c r="I89" s="2"/>
      <c r="J89" s="2"/>
      <c r="K89" s="2"/>
      <c r="L89" s="2"/>
      <c r="M89" s="2"/>
      <c r="N89" s="2"/>
      <c r="O89" s="2">
        <v>87.0</v>
      </c>
      <c r="P89" s="2">
        <v>3.3911109</v>
      </c>
      <c r="Q89" s="55">
        <v>5.0E-4</v>
      </c>
      <c r="R89" s="2">
        <v>0.0</v>
      </c>
      <c r="S89" s="2">
        <v>0.015123</v>
      </c>
      <c r="T89" s="2">
        <v>20.08</v>
      </c>
    </row>
    <row r="90">
      <c r="A90" s="59">
        <v>88.0</v>
      </c>
      <c r="B90" s="58">
        <v>3.3912408</v>
      </c>
      <c r="C90" s="60">
        <v>5.0E-4</v>
      </c>
      <c r="D90" s="58">
        <v>0.0</v>
      </c>
      <c r="E90" s="58">
        <v>0.015123</v>
      </c>
      <c r="F90" s="58">
        <v>18.67</v>
      </c>
      <c r="G90" s="2"/>
      <c r="H90" s="2"/>
      <c r="I90" s="2"/>
      <c r="J90" s="2"/>
      <c r="K90" s="2"/>
      <c r="L90" s="2"/>
      <c r="M90" s="2"/>
      <c r="N90" s="2"/>
      <c r="O90" s="2">
        <v>88.0</v>
      </c>
      <c r="P90" s="2">
        <v>3.3911836</v>
      </c>
      <c r="Q90" s="55">
        <v>5.0E-4</v>
      </c>
      <c r="R90" s="2">
        <v>0.0</v>
      </c>
      <c r="S90" s="2">
        <v>0.015123</v>
      </c>
      <c r="T90" s="2">
        <v>20.08</v>
      </c>
    </row>
    <row r="91">
      <c r="A91" s="59">
        <v>89.0</v>
      </c>
      <c r="B91" s="58">
        <v>3.3912745</v>
      </c>
      <c r="C91" s="60">
        <v>5.0E-4</v>
      </c>
      <c r="D91" s="58">
        <v>0.0</v>
      </c>
      <c r="E91" s="58">
        <v>0.015123</v>
      </c>
      <c r="F91" s="58">
        <v>18.67</v>
      </c>
      <c r="G91" s="2"/>
      <c r="H91" s="2"/>
      <c r="I91" s="2"/>
      <c r="J91" s="2"/>
      <c r="K91" s="2"/>
      <c r="L91" s="2"/>
      <c r="M91" s="2"/>
      <c r="N91" s="2"/>
      <c r="O91" s="2">
        <v>89.0</v>
      </c>
      <c r="P91" s="2">
        <v>3.391084</v>
      </c>
      <c r="Q91" s="55">
        <v>5.0E-4</v>
      </c>
      <c r="R91" s="2">
        <v>0.0</v>
      </c>
      <c r="S91" s="2">
        <v>0.015123</v>
      </c>
      <c r="T91" s="2">
        <v>20.12</v>
      </c>
    </row>
    <row r="92">
      <c r="A92" s="59">
        <v>90.0</v>
      </c>
      <c r="B92" s="58">
        <v>3.3911357</v>
      </c>
      <c r="C92" s="60">
        <v>5.0E-4</v>
      </c>
      <c r="D92" s="58">
        <v>0.0</v>
      </c>
      <c r="E92" s="58">
        <v>0.015123</v>
      </c>
      <c r="F92" s="58">
        <v>18.68</v>
      </c>
      <c r="G92" s="2"/>
      <c r="H92" s="2"/>
      <c r="I92" s="2"/>
      <c r="J92" s="2"/>
      <c r="K92" s="2"/>
      <c r="L92" s="2"/>
      <c r="M92" s="2"/>
      <c r="N92" s="2"/>
      <c r="O92" s="2">
        <v>90.0</v>
      </c>
      <c r="P92" s="2">
        <v>3.3911874</v>
      </c>
      <c r="Q92" s="55">
        <v>5.0E-4</v>
      </c>
      <c r="R92" s="2">
        <v>0.0</v>
      </c>
      <c r="S92" s="2">
        <v>0.015123</v>
      </c>
      <c r="T92" s="2">
        <v>20.1</v>
      </c>
    </row>
    <row r="93">
      <c r="A93" s="59">
        <v>91.0</v>
      </c>
      <c r="B93" s="58">
        <v>3.3913004</v>
      </c>
      <c r="C93" s="60">
        <v>5.0E-4</v>
      </c>
      <c r="D93" s="58">
        <v>0.0</v>
      </c>
      <c r="E93" s="58">
        <v>0.015123</v>
      </c>
      <c r="F93" s="58">
        <v>18.67</v>
      </c>
      <c r="G93" s="2"/>
      <c r="H93" s="2"/>
      <c r="I93" s="2"/>
      <c r="J93" s="2"/>
      <c r="K93" s="2"/>
      <c r="L93" s="2"/>
      <c r="M93" s="2"/>
      <c r="N93" s="2"/>
      <c r="O93" s="2">
        <v>91.0</v>
      </c>
      <c r="P93" s="2">
        <v>3.3911657</v>
      </c>
      <c r="Q93" s="55">
        <v>5.0E-4</v>
      </c>
      <c r="R93" s="2">
        <v>0.0</v>
      </c>
      <c r="S93" s="2">
        <v>0.015123</v>
      </c>
      <c r="T93" s="2">
        <v>20.11</v>
      </c>
    </row>
    <row r="94">
      <c r="A94" s="59">
        <v>92.0</v>
      </c>
      <c r="B94" s="58">
        <v>3.3913004</v>
      </c>
      <c r="C94" s="60">
        <v>5.0E-4</v>
      </c>
      <c r="D94" s="58">
        <v>0.0</v>
      </c>
      <c r="E94" s="58">
        <v>0.015123</v>
      </c>
      <c r="F94" s="58">
        <v>18.67</v>
      </c>
      <c r="G94" s="2"/>
      <c r="H94" s="2"/>
      <c r="I94" s="2"/>
      <c r="J94" s="2"/>
      <c r="K94" s="2"/>
      <c r="L94" s="2"/>
      <c r="M94" s="2"/>
      <c r="N94" s="2"/>
      <c r="O94" s="2">
        <v>92.0</v>
      </c>
      <c r="P94" s="2">
        <v>3.3911192</v>
      </c>
      <c r="Q94" s="55">
        <v>5.0E-4</v>
      </c>
      <c r="R94" s="2">
        <v>0.0</v>
      </c>
      <c r="S94" s="2">
        <v>0.015123</v>
      </c>
      <c r="T94" s="2">
        <v>20.1</v>
      </c>
    </row>
    <row r="95">
      <c r="A95" s="59">
        <v>93.0</v>
      </c>
      <c r="B95" s="58">
        <v>3.3912263</v>
      </c>
      <c r="C95" s="60">
        <v>5.0E-4</v>
      </c>
      <c r="D95" s="58">
        <v>0.0</v>
      </c>
      <c r="E95" s="58">
        <v>0.015123</v>
      </c>
      <c r="F95" s="58">
        <v>18.69</v>
      </c>
      <c r="G95" s="2"/>
      <c r="H95" s="2"/>
      <c r="I95" s="2"/>
      <c r="J95" s="2"/>
      <c r="K95" s="2"/>
      <c r="L95" s="2"/>
      <c r="M95" s="2"/>
      <c r="N95" s="2"/>
      <c r="O95" s="2">
        <v>93.0</v>
      </c>
      <c r="P95" s="2">
        <v>3.3911834</v>
      </c>
      <c r="Q95" s="55">
        <v>5.0E-4</v>
      </c>
      <c r="R95" s="2">
        <v>0.0</v>
      </c>
      <c r="S95" s="2">
        <v>0.015123</v>
      </c>
      <c r="T95" s="2">
        <v>20.1</v>
      </c>
    </row>
    <row r="96">
      <c r="A96" s="59">
        <v>94.0</v>
      </c>
      <c r="B96" s="58">
        <v>3.3912733</v>
      </c>
      <c r="C96" s="60">
        <v>5.0E-4</v>
      </c>
      <c r="D96" s="58">
        <v>0.0</v>
      </c>
      <c r="E96" s="58">
        <v>0.015123</v>
      </c>
      <c r="F96" s="58">
        <v>18.69</v>
      </c>
      <c r="G96" s="2"/>
      <c r="H96" s="2"/>
      <c r="I96" s="2"/>
      <c r="J96" s="2"/>
      <c r="K96" s="2"/>
      <c r="L96" s="2"/>
      <c r="M96" s="2"/>
      <c r="N96" s="2"/>
      <c r="O96" s="2">
        <v>94.0</v>
      </c>
      <c r="P96" s="2">
        <v>3.3910959</v>
      </c>
      <c r="Q96" s="55">
        <v>5.0E-4</v>
      </c>
      <c r="R96" s="2">
        <v>0.0</v>
      </c>
      <c r="S96" s="2">
        <v>0.015123</v>
      </c>
      <c r="T96" s="2">
        <v>20.12</v>
      </c>
    </row>
    <row r="97">
      <c r="A97" s="59">
        <v>95.0</v>
      </c>
      <c r="B97" s="58">
        <v>3.39117</v>
      </c>
      <c r="C97" s="60">
        <v>5.0E-4</v>
      </c>
      <c r="D97" s="58">
        <v>0.0</v>
      </c>
      <c r="E97" s="58">
        <v>0.015123</v>
      </c>
      <c r="F97" s="58">
        <v>18.7</v>
      </c>
      <c r="G97" s="2"/>
      <c r="H97" s="2"/>
      <c r="I97" s="2"/>
      <c r="J97" s="2"/>
      <c r="K97" s="2"/>
      <c r="L97" s="2"/>
      <c r="M97" s="2"/>
      <c r="N97" s="2"/>
      <c r="O97" s="2">
        <v>95.0</v>
      </c>
      <c r="P97" s="2">
        <v>3.3911157</v>
      </c>
      <c r="Q97" s="55">
        <v>5.0E-4</v>
      </c>
      <c r="R97" s="2">
        <v>0.0</v>
      </c>
      <c r="S97" s="2">
        <v>0.015123</v>
      </c>
      <c r="T97" s="2">
        <v>20.14</v>
      </c>
    </row>
    <row r="98">
      <c r="A98" s="59">
        <v>96.0</v>
      </c>
      <c r="B98" s="58">
        <v>3.3912601</v>
      </c>
      <c r="C98" s="60">
        <v>5.0E-4</v>
      </c>
      <c r="D98" s="58">
        <v>0.0</v>
      </c>
      <c r="E98" s="58">
        <v>0.015123</v>
      </c>
      <c r="F98" s="58">
        <v>18.7</v>
      </c>
      <c r="G98" s="2"/>
      <c r="H98" s="2"/>
      <c r="I98" s="2"/>
      <c r="J98" s="2"/>
      <c r="K98" s="2"/>
      <c r="L98" s="2"/>
      <c r="M98" s="2"/>
      <c r="N98" s="2"/>
      <c r="O98" s="2">
        <v>96.0</v>
      </c>
      <c r="P98" s="2">
        <v>3.3911746</v>
      </c>
      <c r="Q98" s="55">
        <v>5.0E-4</v>
      </c>
      <c r="R98" s="2">
        <v>0.0</v>
      </c>
      <c r="S98" s="2">
        <v>0.015123</v>
      </c>
      <c r="T98" s="2">
        <v>20.12</v>
      </c>
    </row>
    <row r="99">
      <c r="A99" s="59">
        <v>97.0</v>
      </c>
      <c r="B99" s="58">
        <v>3.3912632</v>
      </c>
      <c r="C99" s="60">
        <v>5.0E-4</v>
      </c>
      <c r="D99" s="58">
        <v>0.0</v>
      </c>
      <c r="E99" s="58">
        <v>0.015123</v>
      </c>
      <c r="F99" s="58">
        <v>18.69</v>
      </c>
      <c r="G99" s="2"/>
      <c r="H99" s="2"/>
      <c r="I99" s="2"/>
      <c r="J99" s="2"/>
      <c r="K99" s="2"/>
      <c r="L99" s="2"/>
      <c r="M99" s="2"/>
      <c r="N99" s="2"/>
      <c r="O99" s="2">
        <v>97.0</v>
      </c>
      <c r="P99" s="2">
        <v>3.3911722</v>
      </c>
      <c r="Q99" s="55">
        <v>5.0E-4</v>
      </c>
      <c r="R99" s="2">
        <v>0.0</v>
      </c>
      <c r="S99" s="2">
        <v>0.015123</v>
      </c>
      <c r="T99" s="2">
        <v>20.13</v>
      </c>
    </row>
    <row r="100">
      <c r="A100" s="59">
        <v>98.0</v>
      </c>
      <c r="B100" s="58">
        <v>3.391259</v>
      </c>
      <c r="C100" s="60">
        <v>5.0E-4</v>
      </c>
      <c r="D100" s="58">
        <v>0.0</v>
      </c>
      <c r="E100" s="58">
        <v>0.015123</v>
      </c>
      <c r="F100" s="58">
        <v>18.7</v>
      </c>
      <c r="G100" s="2"/>
      <c r="H100" s="2"/>
      <c r="I100" s="2"/>
      <c r="J100" s="2"/>
      <c r="K100" s="2"/>
      <c r="L100" s="2"/>
      <c r="M100" s="2"/>
      <c r="N100" s="2"/>
      <c r="O100" s="2">
        <v>98.0</v>
      </c>
      <c r="P100" s="2">
        <v>3.3911078</v>
      </c>
      <c r="Q100" s="55">
        <v>5.0E-4</v>
      </c>
      <c r="R100" s="2">
        <v>0.0</v>
      </c>
      <c r="S100" s="2">
        <v>0.015123</v>
      </c>
      <c r="T100" s="2">
        <v>20.15</v>
      </c>
    </row>
    <row r="101">
      <c r="A101" s="59">
        <v>99.0</v>
      </c>
      <c r="B101" s="58">
        <v>3.3912365</v>
      </c>
      <c r="C101" s="60">
        <v>5.0E-4</v>
      </c>
      <c r="D101" s="58">
        <v>0.0</v>
      </c>
      <c r="E101" s="58">
        <v>0.015123</v>
      </c>
      <c r="F101" s="58">
        <v>18.71</v>
      </c>
      <c r="G101" s="2"/>
      <c r="H101" s="2"/>
      <c r="I101" s="2"/>
      <c r="J101" s="2"/>
      <c r="K101" s="2"/>
      <c r="L101" s="2"/>
      <c r="M101" s="2"/>
      <c r="N101" s="2"/>
      <c r="O101" s="2">
        <v>99.0</v>
      </c>
      <c r="P101" s="2">
        <v>3.3911209</v>
      </c>
      <c r="Q101" s="55">
        <v>5.0E-4</v>
      </c>
      <c r="R101" s="2">
        <v>0.0</v>
      </c>
      <c r="S101" s="2">
        <v>0.015123</v>
      </c>
      <c r="T101" s="2">
        <v>20.13</v>
      </c>
    </row>
    <row r="102">
      <c r="A102" s="59">
        <v>100.0</v>
      </c>
      <c r="B102" s="58">
        <v>3.3911786</v>
      </c>
      <c r="C102" s="60">
        <v>5.0E-4</v>
      </c>
      <c r="D102" s="58">
        <v>0.0</v>
      </c>
      <c r="E102" s="58">
        <v>0.015123</v>
      </c>
      <c r="F102" s="58">
        <v>18.71</v>
      </c>
      <c r="G102" s="2"/>
      <c r="H102" s="2"/>
      <c r="I102" s="2"/>
      <c r="J102" s="2"/>
      <c r="K102" s="2"/>
      <c r="L102" s="2"/>
      <c r="M102" s="2"/>
      <c r="N102" s="2"/>
      <c r="O102" s="2">
        <v>100.0</v>
      </c>
      <c r="P102" s="2">
        <v>3.3911691</v>
      </c>
      <c r="Q102" s="55">
        <v>5.0E-4</v>
      </c>
      <c r="R102" s="2">
        <v>0.0</v>
      </c>
      <c r="S102" s="2">
        <v>0.015123</v>
      </c>
      <c r="T102" s="2">
        <v>20.15</v>
      </c>
    </row>
    <row r="104">
      <c r="A104" s="2" t="s">
        <v>144</v>
      </c>
      <c r="B104" s="36">
        <f>AVERAGE(B3:B102)</f>
        <v>3.391252916</v>
      </c>
      <c r="C104" s="36"/>
      <c r="D104" s="36"/>
      <c r="E104" s="36"/>
      <c r="F104" s="2"/>
      <c r="G104" s="2"/>
      <c r="H104" s="2"/>
      <c r="I104" s="2"/>
      <c r="J104" s="2"/>
      <c r="K104" s="2"/>
      <c r="L104" s="2"/>
      <c r="M104" s="2"/>
      <c r="N104" s="2"/>
      <c r="O104" s="2" t="s">
        <v>144</v>
      </c>
      <c r="P104" s="45">
        <f>AVERAGE(P3:P102)</f>
        <v>3.391153738</v>
      </c>
    </row>
    <row r="105">
      <c r="A105" s="2" t="s">
        <v>145</v>
      </c>
      <c r="B105" s="69">
        <f>STDEV(B3:B102)</f>
        <v>0.00005609062422</v>
      </c>
      <c r="C105" s="36"/>
      <c r="D105" s="36"/>
      <c r="E105" s="36"/>
      <c r="F105" s="2"/>
      <c r="G105" s="2"/>
      <c r="H105" s="2"/>
      <c r="I105" s="2"/>
      <c r="J105" s="2"/>
      <c r="K105" s="2"/>
      <c r="L105" s="2"/>
      <c r="M105" s="2"/>
      <c r="N105" s="2"/>
      <c r="O105" s="2" t="s">
        <v>145</v>
      </c>
      <c r="P105" s="45">
        <f>STDEV(P3:P102)</f>
        <v>0.00003380498971</v>
      </c>
      <c r="Q105" s="2" t="s">
        <v>157</v>
      </c>
    </row>
    <row r="106">
      <c r="A106" s="2" t="s">
        <v>146</v>
      </c>
      <c r="B106" s="69">
        <f>B105/10</f>
        <v>0.000005609062422</v>
      </c>
      <c r="C106" s="36"/>
      <c r="D106" s="36"/>
      <c r="E106" s="36"/>
      <c r="F106" s="2"/>
      <c r="G106" s="2"/>
      <c r="H106" s="2"/>
      <c r="I106" s="2"/>
      <c r="J106" s="2"/>
      <c r="K106" s="2"/>
      <c r="L106" s="2"/>
      <c r="M106" s="2"/>
      <c r="N106" s="2"/>
      <c r="O106" s="2" t="s">
        <v>146</v>
      </c>
      <c r="P106" s="55">
        <v>5.0E-5</v>
      </c>
    </row>
    <row r="107">
      <c r="B107" s="56"/>
      <c r="C107" s="56"/>
      <c r="D107" s="56"/>
      <c r="E107" s="56"/>
    </row>
    <row r="108">
      <c r="A108" s="2" t="s">
        <v>147</v>
      </c>
      <c r="B108" s="36"/>
      <c r="C108" s="36">
        <f>2823*(1-0.0016*2)</f>
        <v>2813.9664</v>
      </c>
      <c r="D108" s="36"/>
      <c r="E108" s="36"/>
      <c r="F108" s="2"/>
      <c r="G108" s="2"/>
      <c r="H108" s="2"/>
      <c r="I108" s="2"/>
      <c r="J108" s="2"/>
      <c r="K108" s="2"/>
      <c r="L108" s="2"/>
      <c r="M108" s="2"/>
      <c r="N108" s="2"/>
      <c r="O108" s="2" t="s">
        <v>155</v>
      </c>
      <c r="Q108" s="45">
        <f>(2858.5+81.7/2)/1000*(2*pi()/P104)^2</f>
        <v>9.953261719</v>
      </c>
      <c r="R108" s="2" t="s">
        <v>130</v>
      </c>
    </row>
    <row r="109">
      <c r="A109" s="2" t="s">
        <v>148</v>
      </c>
      <c r="B109" s="56"/>
      <c r="C109" s="36">
        <v>81.7</v>
      </c>
      <c r="D109" s="56"/>
      <c r="E109" s="56"/>
    </row>
    <row r="110">
      <c r="B110" s="36"/>
      <c r="C110" s="36"/>
      <c r="D110" s="36"/>
      <c r="E110" s="36"/>
      <c r="F110" s="2"/>
      <c r="G110" s="2"/>
      <c r="H110" s="2"/>
      <c r="I110" s="2"/>
      <c r="J110" s="2"/>
      <c r="K110" s="2"/>
      <c r="L110" s="2"/>
      <c r="M110" s="2"/>
      <c r="N110" s="2"/>
      <c r="O110" s="2" t="s">
        <v>156</v>
      </c>
    </row>
    <row r="111">
      <c r="A111" s="2" t="s">
        <v>149</v>
      </c>
      <c r="B111" s="36"/>
      <c r="C111" s="36">
        <f>(C108+C109/2)*(2*pi()/B104)^2/1000</f>
        <v>9.799807826</v>
      </c>
      <c r="D111" s="36" t="s">
        <v>130</v>
      </c>
      <c r="E111" s="70"/>
      <c r="F111" s="2"/>
      <c r="G111" s="2"/>
      <c r="H111" s="2"/>
      <c r="I111" s="2"/>
      <c r="J111" s="2"/>
      <c r="K111" s="2"/>
      <c r="L111" s="2"/>
      <c r="M111" s="2"/>
      <c r="N111" s="2"/>
      <c r="O111" s="33" t="s">
        <v>151</v>
      </c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9.800610438</v>
      </c>
      <c r="E113" s="36" t="s">
        <v>130</v>
      </c>
      <c r="F113" s="2"/>
      <c r="G113" s="2"/>
      <c r="H113" s="2"/>
      <c r="I113" s="2"/>
      <c r="J113" s="2"/>
      <c r="K113" s="2"/>
      <c r="L113" s="2"/>
      <c r="M113" s="2"/>
      <c r="N113" s="2"/>
      <c r="O113" s="33" t="s">
        <v>153</v>
      </c>
    </row>
    <row r="114">
      <c r="A114" s="33" t="s">
        <v>151</v>
      </c>
      <c r="B114" s="56"/>
      <c r="C114" s="56"/>
      <c r="D114" s="56"/>
      <c r="E114" s="56"/>
    </row>
    <row r="115">
      <c r="A115" s="2" t="s">
        <v>152</v>
      </c>
      <c r="B115" s="56"/>
      <c r="C115" s="36">
        <v>9.8134</v>
      </c>
      <c r="D115" s="36"/>
      <c r="E115" s="56"/>
    </row>
    <row r="116">
      <c r="A116" s="33" t="s">
        <v>153</v>
      </c>
      <c r="B116" s="56"/>
      <c r="C116" s="56"/>
      <c r="D116" s="56"/>
      <c r="E116" s="56"/>
    </row>
    <row r="117">
      <c r="A117" s="2" t="s">
        <v>163</v>
      </c>
      <c r="C117" s="45">
        <f>(C111-C115)/9.8*1000</f>
        <v>-1.386956497</v>
      </c>
    </row>
  </sheetData>
  <hyperlinks>
    <hyperlink r:id="rId1" ref="O111"/>
    <hyperlink r:id="rId2" ref="O113"/>
    <hyperlink r:id="rId3" ref="A114"/>
    <hyperlink r:id="rId4" ref="A116"/>
  </hyperlin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2.71"/>
    <col customWidth="1" min="4" max="4" width="11.14"/>
    <col customWidth="1" min="5" max="5" width="22.71"/>
    <col customWidth="1" min="6" max="6" width="19.14"/>
    <col customWidth="1" min="8" max="8" width="11.86"/>
    <col customWidth="1" min="9" max="9" width="12.57"/>
    <col customWidth="1" min="10" max="10" width="10.57"/>
    <col customWidth="1" min="11" max="11" width="9.29"/>
    <col customWidth="1" min="12" max="12" width="7.86"/>
    <col customWidth="1" min="13" max="13" width="9.14"/>
    <col customWidth="1" min="14" max="14" width="13.29"/>
  </cols>
  <sheetData>
    <row r="1">
      <c r="A1" s="33" t="s">
        <v>27</v>
      </c>
    </row>
    <row r="4">
      <c r="A4" s="34" t="s">
        <v>28</v>
      </c>
      <c r="R4" s="18"/>
    </row>
    <row r="5">
      <c r="A5" s="35" t="s">
        <v>29</v>
      </c>
      <c r="B5" s="36" t="s">
        <v>2</v>
      </c>
      <c r="C5" s="36" t="s">
        <v>30</v>
      </c>
      <c r="D5" s="36" t="s">
        <v>31</v>
      </c>
      <c r="E5" s="36" t="s">
        <v>32</v>
      </c>
      <c r="F5" s="36" t="s">
        <v>33</v>
      </c>
      <c r="G5" s="2" t="s">
        <v>2</v>
      </c>
      <c r="H5" s="2" t="s">
        <v>30</v>
      </c>
      <c r="I5" s="2" t="s">
        <v>31</v>
      </c>
      <c r="J5" s="2" t="s">
        <v>34</v>
      </c>
      <c r="K5" s="2" t="s">
        <v>35</v>
      </c>
      <c r="L5" s="2" t="s">
        <v>36</v>
      </c>
      <c r="M5" s="2" t="s">
        <v>37</v>
      </c>
      <c r="N5" s="2" t="s">
        <v>38</v>
      </c>
      <c r="O5" s="2" t="s">
        <v>39</v>
      </c>
      <c r="P5" s="2" t="s">
        <v>40</v>
      </c>
      <c r="Q5" s="2" t="s">
        <v>41</v>
      </c>
      <c r="R5" s="6" t="s">
        <v>42</v>
      </c>
    </row>
    <row r="6">
      <c r="A6" s="37" t="s">
        <v>43</v>
      </c>
      <c r="B6" s="38" t="s">
        <v>44</v>
      </c>
      <c r="C6" s="38" t="s">
        <v>45</v>
      </c>
      <c r="D6" s="38">
        <v>10.0</v>
      </c>
      <c r="E6" s="38" t="s">
        <v>46</v>
      </c>
      <c r="F6" s="38" t="s">
        <v>47</v>
      </c>
      <c r="G6" s="39">
        <f>37</f>
        <v>37</v>
      </c>
      <c r="H6" s="40"/>
      <c r="I6" s="40">
        <f t="shared" ref="I6:I23" si="1">D6</f>
        <v>10</v>
      </c>
      <c r="J6" s="41">
        <v>2677.0</v>
      </c>
      <c r="K6" s="41">
        <v>0.5</v>
      </c>
      <c r="L6" s="40">
        <f>80.5/2</f>
        <v>40.25</v>
      </c>
      <c r="M6" s="41">
        <v>0.5</v>
      </c>
      <c r="N6" s="40">
        <f>'CCV_Algarve-Faro'!C108</f>
        <v>9.791152923</v>
      </c>
      <c r="O6" s="40">
        <f>'CCV_Algarve-Faro'!C112</f>
        <v>9.7992</v>
      </c>
      <c r="P6" s="40">
        <f t="shared" ref="P6:P23" si="2">1000*(O6-N6)/O6</f>
        <v>0.8211973717</v>
      </c>
      <c r="Q6" s="40">
        <f t="shared" ref="Q6:Q23" si="3">(O6/N6)*(J6+L6)-L6</f>
        <v>2679.233232</v>
      </c>
      <c r="R6" s="42">
        <f t="shared" ref="R6:R23" si="4">Q6-J6</f>
        <v>2.233232483</v>
      </c>
      <c r="S6" s="41" t="str">
        <f t="shared" ref="S6:S23" si="5">if(R6&gt;=0,"Increased","Decreased")</f>
        <v>Increased</v>
      </c>
      <c r="T6" s="40"/>
      <c r="U6" s="40"/>
      <c r="V6" s="40"/>
      <c r="W6" s="40"/>
      <c r="X6" s="40"/>
      <c r="Y6" s="40"/>
    </row>
    <row r="7">
      <c r="A7" s="37" t="s">
        <v>48</v>
      </c>
      <c r="B7" s="38" t="s">
        <v>49</v>
      </c>
      <c r="C7" s="38" t="s">
        <v>50</v>
      </c>
      <c r="D7" s="38">
        <v>220.0</v>
      </c>
      <c r="E7" s="38" t="s">
        <v>51</v>
      </c>
      <c r="F7" s="38" t="s">
        <v>52</v>
      </c>
      <c r="G7" s="39">
        <f>-(14+47/60)</f>
        <v>-14.78333333</v>
      </c>
      <c r="H7" s="40"/>
      <c r="I7" s="40">
        <f t="shared" si="1"/>
        <v>220</v>
      </c>
      <c r="J7" s="41">
        <f>'UESC-Ilheus'!C108</f>
        <v>2832</v>
      </c>
      <c r="K7" s="41">
        <v>0.5</v>
      </c>
      <c r="L7" s="40">
        <f>'UESC-Ilheus'!C109/2</f>
        <v>40.5</v>
      </c>
      <c r="M7" s="41">
        <v>0.5</v>
      </c>
      <c r="N7" s="40">
        <f>'UESC-Ilheus'!C111</f>
        <v>9.778833898</v>
      </c>
      <c r="O7" s="40">
        <f>'UESC-Ilheus'!C115</f>
        <v>9.7836</v>
      </c>
      <c r="P7" s="40">
        <f t="shared" si="2"/>
        <v>0.4871521654</v>
      </c>
      <c r="Q7" s="40">
        <f t="shared" si="3"/>
        <v>2833.400027</v>
      </c>
      <c r="R7" s="43">
        <f t="shared" si="4"/>
        <v>1.400026621</v>
      </c>
      <c r="S7" s="40" t="str">
        <f t="shared" si="5"/>
        <v>Increased</v>
      </c>
      <c r="T7" s="40"/>
      <c r="U7" s="40"/>
      <c r="V7" s="40"/>
      <c r="W7" s="40"/>
      <c r="X7" s="40"/>
      <c r="Y7" s="40"/>
    </row>
    <row r="8">
      <c r="A8" s="35" t="s">
        <v>53</v>
      </c>
      <c r="B8" s="36" t="s">
        <v>54</v>
      </c>
      <c r="C8" s="36" t="s">
        <v>55</v>
      </c>
      <c r="D8" s="36">
        <v>20.0</v>
      </c>
      <c r="E8" s="36" t="s">
        <v>56</v>
      </c>
      <c r="F8" s="36" t="s">
        <v>47</v>
      </c>
      <c r="G8" s="44">
        <f>38+41/60</f>
        <v>38.68333333</v>
      </c>
      <c r="I8" s="45">
        <f t="shared" si="1"/>
        <v>20</v>
      </c>
      <c r="J8" s="2">
        <v>2677.0</v>
      </c>
      <c r="K8" s="2">
        <v>0.5</v>
      </c>
      <c r="L8" s="2">
        <f t="shared" ref="L8:L9" si="6">80.5/2</f>
        <v>40.25</v>
      </c>
      <c r="M8" s="2">
        <v>0.5</v>
      </c>
      <c r="N8" s="2">
        <v>0.0</v>
      </c>
      <c r="O8" s="45">
        <f t="shared" ref="O8:O9" si="7">9.780327*(1+0.0053024*(Sin(G8*pi()/180))^2-0.0000058*(Sin(G8*pi()/180))^2)-0.000003086*I8</f>
        <v>9.800501635</v>
      </c>
      <c r="P8" s="45">
        <f t="shared" si="2"/>
        <v>1000</v>
      </c>
      <c r="Q8" s="45" t="str">
        <f t="shared" si="3"/>
        <v>#DIV/0!</v>
      </c>
      <c r="R8" s="18" t="str">
        <f t="shared" si="4"/>
        <v>#DIV/0!</v>
      </c>
      <c r="S8" s="45" t="str">
        <f t="shared" si="5"/>
        <v>#DIV/0!</v>
      </c>
    </row>
    <row r="9">
      <c r="A9" s="35" t="s">
        <v>19</v>
      </c>
      <c r="B9" s="36" t="s">
        <v>57</v>
      </c>
      <c r="C9" s="36" t="s">
        <v>58</v>
      </c>
      <c r="D9" s="36">
        <v>80.0</v>
      </c>
      <c r="E9" s="36" t="s">
        <v>59</v>
      </c>
      <c r="F9" s="36" t="s">
        <v>47</v>
      </c>
      <c r="G9" s="44">
        <f>-(25+56/60)</f>
        <v>-25.93333333</v>
      </c>
      <c r="I9" s="45">
        <f t="shared" si="1"/>
        <v>80</v>
      </c>
      <c r="J9" s="2">
        <v>2609.8</v>
      </c>
      <c r="K9" s="2">
        <v>0.5</v>
      </c>
      <c r="L9" s="2">
        <f t="shared" si="6"/>
        <v>40.25</v>
      </c>
      <c r="M9" s="2">
        <v>0.5</v>
      </c>
      <c r="N9" s="45">
        <f>Maputo!C108</f>
        <v>9.791164616</v>
      </c>
      <c r="O9" s="45">
        <f t="shared" si="7"/>
        <v>9.78998751</v>
      </c>
      <c r="P9" s="45">
        <f t="shared" si="2"/>
        <v>-0.1202356931</v>
      </c>
      <c r="Q9" s="45">
        <f t="shared" si="3"/>
        <v>2609.481408</v>
      </c>
      <c r="R9" s="18">
        <f t="shared" si="4"/>
        <v>-0.3185922922</v>
      </c>
      <c r="S9" s="45" t="str">
        <f t="shared" si="5"/>
        <v>Decreased</v>
      </c>
    </row>
    <row r="10">
      <c r="A10" s="35" t="s">
        <v>9</v>
      </c>
      <c r="B10" s="36" t="s">
        <v>60</v>
      </c>
      <c r="C10" s="36" t="s">
        <v>61</v>
      </c>
      <c r="D10" s="36">
        <v>50.0</v>
      </c>
      <c r="E10" s="36" t="s">
        <v>62</v>
      </c>
      <c r="F10" s="36" t="s">
        <v>63</v>
      </c>
      <c r="G10" s="44">
        <f>21/60</f>
        <v>0.35</v>
      </c>
      <c r="I10" s="45">
        <f t="shared" si="1"/>
        <v>50</v>
      </c>
      <c r="J10" s="2">
        <f>'São Tomé-EPSTP'!C108</f>
        <v>2756.538591</v>
      </c>
      <c r="K10" s="2">
        <v>0.5</v>
      </c>
      <c r="L10" s="45">
        <f>'São Tomé-EPSTP'!C109/2</f>
        <v>40.9</v>
      </c>
      <c r="M10" s="2">
        <v>0.25</v>
      </c>
      <c r="N10" s="45">
        <f>'São Tomé-EPSTP'!C111</f>
        <v>9.780356647</v>
      </c>
      <c r="O10" s="45">
        <f>'São Tomé-EPSTP'!C115</f>
        <v>9.7785</v>
      </c>
      <c r="P10" s="45">
        <f t="shared" si="2"/>
        <v>-0.189870297</v>
      </c>
      <c r="Q10" s="45">
        <f t="shared" si="3"/>
        <v>2756.007541</v>
      </c>
      <c r="R10" s="18">
        <f t="shared" si="4"/>
        <v>-0.5310496654</v>
      </c>
      <c r="S10" s="45" t="str">
        <f t="shared" si="5"/>
        <v>Decreased</v>
      </c>
    </row>
    <row r="11">
      <c r="A11" s="46" t="s">
        <v>64</v>
      </c>
      <c r="B11" s="47" t="s">
        <v>65</v>
      </c>
      <c r="C11" s="47" t="s">
        <v>66</v>
      </c>
      <c r="D11" s="47">
        <v>150.0</v>
      </c>
      <c r="E11" s="47" t="s">
        <v>67</v>
      </c>
      <c r="F11" s="47" t="s">
        <v>68</v>
      </c>
      <c r="G11" s="48">
        <f>50+5.5/60</f>
        <v>50.09166667</v>
      </c>
      <c r="H11" s="25"/>
      <c r="I11" s="25">
        <f t="shared" si="1"/>
        <v>150</v>
      </c>
      <c r="J11" s="22">
        <v>2850.0</v>
      </c>
      <c r="K11" s="22">
        <v>0.5</v>
      </c>
      <c r="L11" s="25">
        <f>80.1/2</f>
        <v>40.05</v>
      </c>
      <c r="M11" s="22">
        <v>0.25</v>
      </c>
      <c r="N11" s="25">
        <f>'Prague-CTU'!C111</f>
        <v>9.974582078</v>
      </c>
      <c r="O11" s="25">
        <f t="shared" ref="O11:O13" si="8">9.780327*(1+0.0053024*(Sin(G11*pi()/180))^2-0.0000058*(Sin(G11*pi()/180))^2)-0.000003086*I11</f>
        <v>9.810344639</v>
      </c>
      <c r="P11" s="25">
        <f t="shared" si="2"/>
        <v>-16.74125067</v>
      </c>
      <c r="Q11" s="25">
        <f t="shared" si="3"/>
        <v>2802.413604</v>
      </c>
      <c r="R11" s="30">
        <f t="shared" si="4"/>
        <v>-47.58639572</v>
      </c>
      <c r="S11" s="25" t="str">
        <f t="shared" si="5"/>
        <v>Decreased</v>
      </c>
      <c r="T11" s="25"/>
      <c r="U11" s="25"/>
      <c r="V11" s="25"/>
      <c r="W11" s="25"/>
      <c r="X11" s="25"/>
      <c r="Y11" s="25"/>
    </row>
    <row r="12">
      <c r="A12" s="35" t="s">
        <v>69</v>
      </c>
      <c r="B12" s="36" t="s">
        <v>70</v>
      </c>
      <c r="C12" s="36" t="s">
        <v>71</v>
      </c>
      <c r="D12" s="36">
        <v>55.0</v>
      </c>
      <c r="E12" s="36" t="s">
        <v>72</v>
      </c>
      <c r="F12" s="36" t="s">
        <v>73</v>
      </c>
      <c r="G12" s="44">
        <f>41+24.6/60</f>
        <v>41.41</v>
      </c>
      <c r="I12" s="45">
        <f t="shared" si="1"/>
        <v>55</v>
      </c>
      <c r="J12" s="2">
        <v>2825.5</v>
      </c>
      <c r="K12" s="2">
        <v>0.5</v>
      </c>
      <c r="L12" s="45">
        <f>81.8/2</f>
        <v>40.9</v>
      </c>
      <c r="M12" s="2">
        <v>0.05</v>
      </c>
      <c r="N12" s="2">
        <v>0.0</v>
      </c>
      <c r="O12" s="45">
        <f t="shared" si="8"/>
        <v>9.802821194</v>
      </c>
      <c r="P12" s="45">
        <f t="shared" si="2"/>
        <v>1000</v>
      </c>
      <c r="Q12" s="45" t="str">
        <f t="shared" si="3"/>
        <v>#DIV/0!</v>
      </c>
      <c r="R12" s="18" t="str">
        <f t="shared" si="4"/>
        <v>#DIV/0!</v>
      </c>
      <c r="S12" s="45" t="str">
        <f t="shared" si="5"/>
        <v>#DIV/0!</v>
      </c>
    </row>
    <row r="13">
      <c r="A13" s="35" t="s">
        <v>74</v>
      </c>
      <c r="B13" s="36" t="s">
        <v>75</v>
      </c>
      <c r="C13" s="36" t="s">
        <v>76</v>
      </c>
      <c r="D13" s="36">
        <v>50.0</v>
      </c>
      <c r="E13" s="36" t="s">
        <v>77</v>
      </c>
      <c r="F13" s="36" t="s">
        <v>78</v>
      </c>
      <c r="G13" s="44">
        <f>-(22+54.1/60)</f>
        <v>-22.90166667</v>
      </c>
      <c r="I13" s="45">
        <f t="shared" si="1"/>
        <v>50</v>
      </c>
      <c r="J13" s="2">
        <v>2826.0</v>
      </c>
      <c r="K13" s="2">
        <v>0.5</v>
      </c>
      <c r="L13" s="45">
        <f>81.6/2</f>
        <v>40.8</v>
      </c>
      <c r="M13" s="2">
        <v>0.05</v>
      </c>
      <c r="N13" s="2">
        <v>0.0</v>
      </c>
      <c r="O13" s="45">
        <f t="shared" si="8"/>
        <v>9.78801758</v>
      </c>
      <c r="P13" s="45">
        <f t="shared" si="2"/>
        <v>1000</v>
      </c>
      <c r="Q13" s="45" t="str">
        <f t="shared" si="3"/>
        <v>#DIV/0!</v>
      </c>
      <c r="R13" s="18" t="str">
        <f t="shared" si="4"/>
        <v>#DIV/0!</v>
      </c>
      <c r="S13" s="45" t="str">
        <f t="shared" si="5"/>
        <v>#DIV/0!</v>
      </c>
    </row>
    <row r="14">
      <c r="A14" s="37" t="s">
        <v>79</v>
      </c>
      <c r="B14" s="38" t="s">
        <v>80</v>
      </c>
      <c r="C14" s="38" t="s">
        <v>81</v>
      </c>
      <c r="D14" s="38">
        <v>40.0</v>
      </c>
      <c r="E14" s="38" t="s">
        <v>82</v>
      </c>
      <c r="F14" s="38" t="s">
        <v>78</v>
      </c>
      <c r="G14" s="39">
        <f>14+56/60</f>
        <v>14.93333333</v>
      </c>
      <c r="H14" s="40"/>
      <c r="I14" s="40">
        <f t="shared" si="1"/>
        <v>40</v>
      </c>
      <c r="J14" s="41">
        <f>'Praia-UniCV'!C108</f>
        <v>2832</v>
      </c>
      <c r="K14" s="41">
        <v>0.5</v>
      </c>
      <c r="L14" s="40">
        <f>'Praia-UniCV'!C109/2</f>
        <v>40.8</v>
      </c>
      <c r="M14" s="41">
        <v>0.05</v>
      </c>
      <c r="N14" s="40">
        <f>'Praia-UniCV'!C111</f>
        <v>9.775267969</v>
      </c>
      <c r="O14" s="40">
        <f>'Praia-UniCV'!C115</f>
        <v>9.7836</v>
      </c>
      <c r="P14" s="40">
        <f t="shared" si="2"/>
        <v>0.851632385</v>
      </c>
      <c r="Q14" s="40">
        <f t="shared" si="3"/>
        <v>2834.448655</v>
      </c>
      <c r="R14" s="43">
        <f t="shared" si="4"/>
        <v>2.448654869</v>
      </c>
      <c r="S14" s="40" t="str">
        <f t="shared" si="5"/>
        <v>Increased</v>
      </c>
      <c r="T14" s="40"/>
      <c r="U14" s="40"/>
      <c r="V14" s="40"/>
      <c r="W14" s="40"/>
      <c r="X14" s="40"/>
      <c r="Y14" s="40"/>
    </row>
    <row r="15">
      <c r="A15" s="46" t="s">
        <v>11</v>
      </c>
      <c r="B15" s="47" t="s">
        <v>83</v>
      </c>
      <c r="C15" s="47" t="s">
        <v>84</v>
      </c>
      <c r="D15" s="47">
        <v>2500.0</v>
      </c>
      <c r="E15" s="47" t="s">
        <v>85</v>
      </c>
      <c r="F15" s="47" t="s">
        <v>86</v>
      </c>
      <c r="G15" s="48">
        <f>4+36/60</f>
        <v>4.6</v>
      </c>
      <c r="H15" s="25"/>
      <c r="I15" s="25">
        <f t="shared" si="1"/>
        <v>2500</v>
      </c>
      <c r="J15" s="22">
        <f>'Bogota-UniAndes'!C108</f>
        <v>2824</v>
      </c>
      <c r="K15" s="22">
        <v>0.5</v>
      </c>
      <c r="L15" s="25">
        <f>'Bogota-UniAndes'!C109/2</f>
        <v>41</v>
      </c>
      <c r="M15" s="22">
        <v>0.05</v>
      </c>
      <c r="N15" s="25">
        <f>'Bogota-UniAndes'!C111</f>
        <v>9.776942942</v>
      </c>
      <c r="O15" s="25">
        <f>'Bogota-UniAndes'!C115</f>
        <v>9.7735</v>
      </c>
      <c r="P15" s="25">
        <f t="shared" si="2"/>
        <v>-0.3522731683</v>
      </c>
      <c r="Q15" s="25">
        <f t="shared" si="3"/>
        <v>2822.991093</v>
      </c>
      <c r="R15" s="30">
        <f t="shared" si="4"/>
        <v>-1.008907216</v>
      </c>
      <c r="S15" s="25" t="str">
        <f t="shared" si="5"/>
        <v>Decreased</v>
      </c>
      <c r="T15" s="25"/>
      <c r="U15" s="25"/>
      <c r="V15" s="25"/>
      <c r="W15" s="25"/>
      <c r="X15" s="25"/>
      <c r="Y15" s="25"/>
    </row>
    <row r="16">
      <c r="A16" s="46" t="s">
        <v>10</v>
      </c>
      <c r="B16" s="47" t="s">
        <v>87</v>
      </c>
      <c r="C16" s="47" t="s">
        <v>88</v>
      </c>
      <c r="D16" s="47">
        <v>2650.0</v>
      </c>
      <c r="E16" s="47" t="s">
        <v>89</v>
      </c>
      <c r="F16" s="47" t="s">
        <v>90</v>
      </c>
      <c r="G16" s="48">
        <f>4+35/60</f>
        <v>4.583333333</v>
      </c>
      <c r="H16" s="25"/>
      <c r="I16" s="25">
        <f t="shared" si="1"/>
        <v>2650</v>
      </c>
      <c r="J16" s="22">
        <f>'Bogota-UNAD'!C108</f>
        <v>2835</v>
      </c>
      <c r="K16" s="22">
        <v>0.5</v>
      </c>
      <c r="L16" s="25">
        <f>'Bogota-UNAD'!C109/2</f>
        <v>41</v>
      </c>
      <c r="M16" s="22">
        <v>0.05</v>
      </c>
      <c r="N16" s="25">
        <f>'Bogota-UNAD'!C111</f>
        <v>9.775541623</v>
      </c>
      <c r="O16" s="25">
        <f>'Bogota-UNAD'!C115</f>
        <v>9.7735</v>
      </c>
      <c r="P16" s="25">
        <f t="shared" si="2"/>
        <v>-0.2088936968</v>
      </c>
      <c r="Q16" s="25">
        <f t="shared" si="3"/>
        <v>2834.399347</v>
      </c>
      <c r="R16" s="30">
        <f t="shared" si="4"/>
        <v>-0.6006527994</v>
      </c>
      <c r="S16" s="25" t="str">
        <f t="shared" si="5"/>
        <v>Decreased</v>
      </c>
      <c r="T16" s="25"/>
      <c r="U16" s="25"/>
      <c r="V16" s="25"/>
      <c r="W16" s="25"/>
      <c r="X16" s="25"/>
      <c r="Y16" s="25"/>
    </row>
    <row r="17">
      <c r="A17" s="37" t="s">
        <v>91</v>
      </c>
      <c r="B17" s="38" t="s">
        <v>92</v>
      </c>
      <c r="C17" s="38" t="s">
        <v>93</v>
      </c>
      <c r="D17" s="38">
        <v>82.0</v>
      </c>
      <c r="E17" s="38" t="s">
        <v>94</v>
      </c>
      <c r="F17" s="38" t="s">
        <v>95</v>
      </c>
      <c r="G17" s="39">
        <f>9+1.3/60</f>
        <v>9.021666667</v>
      </c>
      <c r="H17" s="40"/>
      <c r="I17" s="40">
        <f t="shared" si="1"/>
        <v>82</v>
      </c>
      <c r="J17" s="41">
        <f>'Panama_city-UTP'!C108</f>
        <v>2825.1582</v>
      </c>
      <c r="K17" s="41">
        <v>0.5</v>
      </c>
      <c r="L17" s="40">
        <f>'Panama_city-UTP'!C109/2</f>
        <v>40.95</v>
      </c>
      <c r="M17" s="41">
        <v>0.05</v>
      </c>
      <c r="N17" s="40">
        <f>'Panama_city-UTP'!C111</f>
        <v>9.786864171</v>
      </c>
      <c r="O17" s="40">
        <f>'Panama_city-UTP'!C115</f>
        <v>9.7819</v>
      </c>
      <c r="P17" s="40">
        <f t="shared" si="2"/>
        <v>-0.5074853679</v>
      </c>
      <c r="Q17" s="40">
        <f t="shared" si="3"/>
        <v>2823.70443</v>
      </c>
      <c r="R17" s="43">
        <f t="shared" si="4"/>
        <v>-1.453770207</v>
      </c>
      <c r="S17" s="40" t="str">
        <f t="shared" si="5"/>
        <v>Decreased</v>
      </c>
      <c r="T17" s="40"/>
      <c r="U17" s="40"/>
      <c r="V17" s="40"/>
      <c r="W17" s="40"/>
      <c r="X17" s="40"/>
      <c r="Y17" s="40"/>
    </row>
    <row r="18">
      <c r="A18" s="35" t="s">
        <v>96</v>
      </c>
      <c r="B18" s="36" t="s">
        <v>97</v>
      </c>
      <c r="C18" s="36" t="s">
        <v>98</v>
      </c>
      <c r="D18" s="36">
        <v>552.0</v>
      </c>
      <c r="E18" s="36" t="s">
        <v>99</v>
      </c>
      <c r="F18" s="36" t="s">
        <v>95</v>
      </c>
      <c r="G18" s="44">
        <f>-(33+27.5/60)</f>
        <v>-33.45833333</v>
      </c>
      <c r="I18" s="45">
        <f t="shared" si="1"/>
        <v>552</v>
      </c>
      <c r="J18" s="2">
        <v>2825.0</v>
      </c>
      <c r="K18" s="2">
        <v>0.5</v>
      </c>
      <c r="L18" s="45">
        <f>81.9/2</f>
        <v>40.95</v>
      </c>
      <c r="M18" s="2">
        <v>0.05</v>
      </c>
      <c r="N18" s="2">
        <v>0.0</v>
      </c>
      <c r="O18" s="45">
        <f>9.780327*(1+0.0053024*(Sin(G18*pi()/180))^2-0.0000058*(Sin(G18*pi()/180))^2)-0.000003086*I18</f>
        <v>9.794369681</v>
      </c>
      <c r="P18" s="45">
        <f t="shared" si="2"/>
        <v>1000</v>
      </c>
      <c r="Q18" s="45" t="str">
        <f t="shared" si="3"/>
        <v>#DIV/0!</v>
      </c>
      <c r="R18" s="18" t="str">
        <f t="shared" si="4"/>
        <v>#DIV/0!</v>
      </c>
      <c r="S18" s="45" t="str">
        <f t="shared" si="5"/>
        <v>#DIV/0!</v>
      </c>
    </row>
    <row r="19">
      <c r="A19" s="35" t="s">
        <v>100</v>
      </c>
      <c r="B19" s="36" t="s">
        <v>101</v>
      </c>
      <c r="C19" s="36" t="s">
        <v>102</v>
      </c>
      <c r="D19" s="36">
        <v>30.0</v>
      </c>
      <c r="E19" s="36" t="s">
        <v>103</v>
      </c>
      <c r="F19" s="36" t="s">
        <v>73</v>
      </c>
      <c r="G19" s="44">
        <f>-(33+1/60)</f>
        <v>-33.01666667</v>
      </c>
      <c r="I19" s="45">
        <f t="shared" si="1"/>
        <v>30</v>
      </c>
      <c r="J19" s="2">
        <f>'Valparaiso-USM'!C108</f>
        <v>2827.18332</v>
      </c>
      <c r="K19" s="2">
        <v>0.5</v>
      </c>
      <c r="L19" s="45">
        <f>'Valparaiso-USM'!C109/2</f>
        <v>40.9</v>
      </c>
      <c r="M19" s="2">
        <v>0.05</v>
      </c>
      <c r="N19" s="45">
        <f>'Valparaiso-USM'!C111</f>
        <v>9.796206697</v>
      </c>
      <c r="O19" s="45">
        <f>'Valparaiso-USM'!C115</f>
        <v>9.7956</v>
      </c>
      <c r="P19" s="45">
        <f t="shared" si="2"/>
        <v>-0.06193562404</v>
      </c>
      <c r="Q19" s="45">
        <f t="shared" si="3"/>
        <v>2827.005694</v>
      </c>
      <c r="R19" s="18">
        <f t="shared" si="4"/>
        <v>-0.1776255289</v>
      </c>
      <c r="S19" s="45" t="str">
        <f t="shared" si="5"/>
        <v>Decreased</v>
      </c>
    </row>
    <row r="20">
      <c r="A20" s="35" t="s">
        <v>104</v>
      </c>
      <c r="B20" s="36" t="s">
        <v>101</v>
      </c>
      <c r="C20" s="36" t="s">
        <v>102</v>
      </c>
      <c r="D20" s="36">
        <v>30.0</v>
      </c>
      <c r="E20" s="36" t="s">
        <v>105</v>
      </c>
      <c r="F20" s="36" t="s">
        <v>73</v>
      </c>
      <c r="G20" s="49">
        <v>9.0227245</v>
      </c>
      <c r="H20" s="2">
        <v>-79.5402519</v>
      </c>
      <c r="I20" s="45">
        <f t="shared" si="1"/>
        <v>30</v>
      </c>
      <c r="J20" s="2">
        <v>2800.0</v>
      </c>
      <c r="K20" s="2">
        <v>0.5</v>
      </c>
      <c r="L20" s="45">
        <f>81.8/2</f>
        <v>40.9</v>
      </c>
      <c r="M20" s="2">
        <v>0.05</v>
      </c>
      <c r="N20" s="2">
        <v>0.0</v>
      </c>
      <c r="O20" s="45">
        <f>9.780327*(1+0.0053024*(Sin(G20*pi()/180))^2-0.0000058*(Sin(G20*pi()/180))^2)-0.000003086*I20</f>
        <v>9.781508474</v>
      </c>
      <c r="P20" s="45">
        <f t="shared" si="2"/>
        <v>1000</v>
      </c>
      <c r="Q20" s="45" t="str">
        <f t="shared" si="3"/>
        <v>#DIV/0!</v>
      </c>
      <c r="R20" s="18" t="str">
        <f t="shared" si="4"/>
        <v>#DIV/0!</v>
      </c>
      <c r="S20" s="45" t="str">
        <f t="shared" si="5"/>
        <v>#DIV/0!</v>
      </c>
    </row>
    <row r="21">
      <c r="A21" s="35" t="s">
        <v>106</v>
      </c>
      <c r="B21" s="36" t="s">
        <v>107</v>
      </c>
      <c r="C21" s="36" t="s">
        <v>108</v>
      </c>
      <c r="D21" s="36">
        <v>1034.0</v>
      </c>
      <c r="E21" s="36" t="s">
        <v>109</v>
      </c>
      <c r="F21" s="36" t="s">
        <v>110</v>
      </c>
      <c r="G21" s="44">
        <f>-(15+46/60)</f>
        <v>-15.76666667</v>
      </c>
      <c r="I21" s="45">
        <f t="shared" si="1"/>
        <v>1034</v>
      </c>
      <c r="J21" s="2">
        <f>'Brasília-UnB'!C108</f>
        <v>2826.8</v>
      </c>
      <c r="K21" s="2">
        <v>0.5</v>
      </c>
      <c r="L21" s="45">
        <f>'Brasília-UnB'!C109/2</f>
        <v>40.7</v>
      </c>
      <c r="M21" s="2">
        <v>0.05</v>
      </c>
      <c r="N21" s="45">
        <f>'Brasília-UnB'!C111</f>
        <v>9.779294835</v>
      </c>
      <c r="O21" s="45">
        <f>'Brasília-UnB'!C115</f>
        <v>9.7804</v>
      </c>
      <c r="P21" s="45">
        <f t="shared" si="2"/>
        <v>0.1129979613</v>
      </c>
      <c r="Q21" s="45">
        <f t="shared" si="3"/>
        <v>2827.124058</v>
      </c>
      <c r="R21" s="18">
        <f t="shared" si="4"/>
        <v>0.3240582719</v>
      </c>
      <c r="S21" s="45" t="str">
        <f t="shared" si="5"/>
        <v>Increased</v>
      </c>
    </row>
    <row r="22">
      <c r="A22" s="46" t="s">
        <v>111</v>
      </c>
      <c r="B22" s="47" t="s">
        <v>112</v>
      </c>
      <c r="C22" s="47" t="s">
        <v>113</v>
      </c>
      <c r="D22" s="47">
        <v>162.0</v>
      </c>
      <c r="E22" s="47" t="s">
        <v>114</v>
      </c>
      <c r="F22" s="47" t="s">
        <v>86</v>
      </c>
      <c r="G22" s="48">
        <f>43+20.6/60</f>
        <v>43.34333333</v>
      </c>
      <c r="H22" s="25"/>
      <c r="I22" s="25">
        <f t="shared" si="1"/>
        <v>162</v>
      </c>
      <c r="J22" s="22">
        <f>'Marseille-ECM'!C108</f>
        <v>2827.80204</v>
      </c>
      <c r="K22" s="22">
        <v>0.5</v>
      </c>
      <c r="L22" s="25">
        <f>'Marseille-ECM'!C109/2</f>
        <v>41</v>
      </c>
      <c r="M22" s="22">
        <v>0.05</v>
      </c>
      <c r="N22" s="25">
        <f>'Marseille-ECM'!C111</f>
        <v>9.840343364</v>
      </c>
      <c r="O22" s="25">
        <f>'Marseille-ECM'!C115</f>
        <v>9.805</v>
      </c>
      <c r="P22" s="25">
        <f t="shared" si="2"/>
        <v>-3.604626634</v>
      </c>
      <c r="Q22" s="25">
        <f t="shared" si="3"/>
        <v>2817.498221</v>
      </c>
      <c r="R22" s="30">
        <f t="shared" si="4"/>
        <v>-10.30381882</v>
      </c>
      <c r="S22" s="25" t="str">
        <f t="shared" si="5"/>
        <v>Decreased</v>
      </c>
      <c r="T22" s="25"/>
      <c r="U22" s="25"/>
      <c r="V22" s="25"/>
      <c r="W22" s="25"/>
      <c r="X22" s="25"/>
      <c r="Y22" s="25"/>
    </row>
    <row r="23">
      <c r="A23" s="37" t="s">
        <v>115</v>
      </c>
      <c r="B23" s="38" t="s">
        <v>116</v>
      </c>
      <c r="C23" s="38" t="s">
        <v>117</v>
      </c>
      <c r="D23" s="38">
        <v>40.0</v>
      </c>
      <c r="E23" s="38" t="s">
        <v>118</v>
      </c>
      <c r="F23" s="38" t="s">
        <v>119</v>
      </c>
      <c r="G23" s="39">
        <f>-(53+8/60)</f>
        <v>-53.13333333</v>
      </c>
      <c r="H23" s="40"/>
      <c r="I23" s="40">
        <f t="shared" si="1"/>
        <v>40</v>
      </c>
      <c r="J23" s="41">
        <f>'Punta Arenas-UMag'!C108</f>
        <v>2813.9664</v>
      </c>
      <c r="K23" s="41">
        <v>0.5</v>
      </c>
      <c r="L23" s="40">
        <f>'Punta Arenas-UMag'!C109/2</f>
        <v>40.85</v>
      </c>
      <c r="M23" s="41">
        <v>0.05</v>
      </c>
      <c r="N23" s="40">
        <f>'Punta Arenas-UMag'!C111</f>
        <v>9.799807826</v>
      </c>
      <c r="O23" s="40">
        <f>'Punta Arenas-UMag'!C115</f>
        <v>9.8134</v>
      </c>
      <c r="P23" s="40">
        <f t="shared" si="2"/>
        <v>1.385062635</v>
      </c>
      <c r="Q23" s="40">
        <f t="shared" si="3"/>
        <v>2817.925984</v>
      </c>
      <c r="R23" s="43">
        <f t="shared" si="4"/>
        <v>3.959583798</v>
      </c>
      <c r="S23" s="40" t="str">
        <f t="shared" si="5"/>
        <v>Increased</v>
      </c>
      <c r="T23" s="40"/>
      <c r="U23" s="40"/>
      <c r="V23" s="40"/>
      <c r="W23" s="40"/>
      <c r="X23" s="40"/>
      <c r="Y23" s="40"/>
    </row>
    <row r="34">
      <c r="A34" s="2" t="s">
        <v>120</v>
      </c>
    </row>
    <row r="69">
      <c r="E69" s="2"/>
      <c r="F69" s="2"/>
    </row>
    <row r="70">
      <c r="D70" s="33" t="s">
        <v>121</v>
      </c>
      <c r="E70" s="2"/>
    </row>
    <row r="71">
      <c r="A71" s="2" t="s">
        <v>122</v>
      </c>
      <c r="B71" s="2" t="s">
        <v>123</v>
      </c>
      <c r="C71" s="2" t="s">
        <v>124</v>
      </c>
      <c r="D71" s="2" t="s">
        <v>125</v>
      </c>
      <c r="E71" s="2" t="s">
        <v>126</v>
      </c>
      <c r="H71" s="2" t="s">
        <v>1</v>
      </c>
      <c r="I71" s="2" t="s">
        <v>39</v>
      </c>
      <c r="J71" s="2" t="s">
        <v>40</v>
      </c>
    </row>
    <row r="72">
      <c r="A72" s="2" t="s">
        <v>9</v>
      </c>
      <c r="B72" s="2">
        <v>0.35</v>
      </c>
      <c r="C72" s="50">
        <v>9.781192904487598</v>
      </c>
      <c r="D72" s="2">
        <v>9.78017</v>
      </c>
      <c r="E72" s="45">
        <f t="shared" ref="E72:E82" si="9">100*(C72-D72)/D72</f>
        <v>0.01045896429</v>
      </c>
      <c r="H72" s="2">
        <v>50.0</v>
      </c>
      <c r="I72" s="45">
        <f t="shared" ref="I72:I82" si="10">9.780327*(1+0.0053024*(Sin(B72*pi()/180))^2-0.0000058*(Sin(B72*pi()/180))^2)-0.000003086*H72</f>
        <v>9.780174633</v>
      </c>
      <c r="J72" s="45">
        <f t="shared" ref="J72:J82" si="11">1000*(I72-C72)/I72</f>
        <v>-0.104115878</v>
      </c>
    </row>
    <row r="73">
      <c r="A73" s="22" t="s">
        <v>10</v>
      </c>
      <c r="B73" s="22">
        <v>4.583333</v>
      </c>
      <c r="C73" s="51">
        <v>9.725699148402978</v>
      </c>
      <c r="D73" s="22">
        <v>9.77248</v>
      </c>
      <c r="E73" s="25">
        <f t="shared" si="9"/>
        <v>-0.478699896</v>
      </c>
      <c r="F73" s="25"/>
      <c r="G73" s="25"/>
      <c r="H73" s="22">
        <v>2650.0</v>
      </c>
      <c r="I73" s="25">
        <f t="shared" si="10"/>
        <v>9.772479882</v>
      </c>
      <c r="J73" s="25">
        <f t="shared" si="11"/>
        <v>4.786986918</v>
      </c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>
      <c r="A74" s="22" t="s">
        <v>11</v>
      </c>
      <c r="B74" s="22">
        <v>4.6</v>
      </c>
      <c r="C74" s="51">
        <v>9.72229874059225</v>
      </c>
      <c r="D74" s="22">
        <v>9.77294</v>
      </c>
      <c r="E74" s="25">
        <f t="shared" si="9"/>
        <v>-0.5181783517</v>
      </c>
      <c r="F74" s="25"/>
      <c r="G74" s="25"/>
      <c r="H74" s="22">
        <v>2500.0</v>
      </c>
      <c r="I74" s="25">
        <f t="shared" si="10"/>
        <v>9.772945187</v>
      </c>
      <c r="J74" s="25">
        <f t="shared" si="11"/>
        <v>5.182311486</v>
      </c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>
      <c r="A75" s="2" t="s">
        <v>127</v>
      </c>
      <c r="B75" s="2">
        <v>9.021667</v>
      </c>
      <c r="C75" s="50">
        <v>9.787663317251267</v>
      </c>
      <c r="D75" s="2">
        <v>9.78134</v>
      </c>
      <c r="E75" s="45">
        <f t="shared" si="9"/>
        <v>0.06464673809</v>
      </c>
      <c r="H75" s="2">
        <v>82.0</v>
      </c>
      <c r="I75" s="45">
        <f t="shared" si="10"/>
        <v>9.781347705</v>
      </c>
      <c r="J75" s="45">
        <f t="shared" si="11"/>
        <v>-0.645679097</v>
      </c>
    </row>
    <row r="76">
      <c r="A76" s="2" t="s">
        <v>15</v>
      </c>
      <c r="B76" s="2">
        <v>-14.783333</v>
      </c>
      <c r="C76" s="50">
        <v>9.779611463663205</v>
      </c>
      <c r="D76" s="2">
        <v>9.78301</v>
      </c>
      <c r="E76" s="45">
        <f t="shared" si="9"/>
        <v>-0.03473916859</v>
      </c>
      <c r="F76" s="2" t="s">
        <v>128</v>
      </c>
      <c r="H76" s="2">
        <v>220.0</v>
      </c>
      <c r="I76" s="45">
        <f t="shared" si="10"/>
        <v>9.783020884</v>
      </c>
      <c r="J76" s="45">
        <f t="shared" si="11"/>
        <v>0.3485038123</v>
      </c>
    </row>
    <row r="77">
      <c r="A77" s="2" t="s">
        <v>16</v>
      </c>
      <c r="B77" s="2">
        <v>14.933333</v>
      </c>
      <c r="C77" s="50">
        <v>9.776056644635066</v>
      </c>
      <c r="D77" s="2">
        <v>9.78363</v>
      </c>
      <c r="E77" s="45">
        <f t="shared" si="9"/>
        <v>-0.07740844007</v>
      </c>
      <c r="H77" s="2">
        <v>40.0</v>
      </c>
      <c r="I77" s="45">
        <f t="shared" si="10"/>
        <v>9.783643591</v>
      </c>
      <c r="J77" s="45">
        <f t="shared" si="11"/>
        <v>0.7754725136</v>
      </c>
    </row>
    <row r="78">
      <c r="A78" s="2" t="s">
        <v>17</v>
      </c>
      <c r="B78" s="2">
        <v>-15.766667</v>
      </c>
      <c r="C78" s="50">
        <v>9.78008287697884</v>
      </c>
      <c r="D78" s="2">
        <v>9.78095</v>
      </c>
      <c r="E78" s="45">
        <f t="shared" si="9"/>
        <v>-0.008865427399</v>
      </c>
      <c r="H78" s="2">
        <v>1034.0</v>
      </c>
      <c r="I78" s="45">
        <f t="shared" si="10"/>
        <v>9.780960756</v>
      </c>
      <c r="J78" s="45">
        <f t="shared" si="11"/>
        <v>0.08975383874</v>
      </c>
    </row>
    <row r="79">
      <c r="A79" s="2" t="s">
        <v>20</v>
      </c>
      <c r="B79" s="2">
        <v>-33.016667</v>
      </c>
      <c r="C79" s="50">
        <v>9.797003554750676</v>
      </c>
      <c r="D79" s="2">
        <v>9.79558</v>
      </c>
      <c r="E79" s="45">
        <f t="shared" si="9"/>
        <v>0.01453262339</v>
      </c>
      <c r="H79" s="2">
        <v>30.0</v>
      </c>
      <c r="I79" s="45">
        <f t="shared" si="10"/>
        <v>9.795614445</v>
      </c>
      <c r="J79" s="45">
        <f t="shared" si="11"/>
        <v>-0.1418093927</v>
      </c>
    </row>
    <row r="80">
      <c r="A80" s="22" t="s">
        <v>24</v>
      </c>
      <c r="B80" s="22">
        <v>43.343333</v>
      </c>
      <c r="C80" s="51">
        <v>9.841147328507391</v>
      </c>
      <c r="D80" s="22">
        <v>9.8042</v>
      </c>
      <c r="E80" s="25">
        <f t="shared" si="9"/>
        <v>0.3768520482</v>
      </c>
      <c r="F80" s="25"/>
      <c r="G80" s="25"/>
      <c r="H80" s="22">
        <v>162.0</v>
      </c>
      <c r="I80" s="25">
        <f t="shared" si="10"/>
        <v>9.804231311</v>
      </c>
      <c r="J80" s="25">
        <f t="shared" si="11"/>
        <v>-3.765314871</v>
      </c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</row>
    <row r="81">
      <c r="A81" s="22" t="s">
        <v>25</v>
      </c>
      <c r="B81" s="22">
        <v>50.091667</v>
      </c>
      <c r="C81" s="51">
        <v>9.975348437878987</v>
      </c>
      <c r="D81" s="22">
        <v>9.81032</v>
      </c>
      <c r="E81" s="25">
        <f t="shared" si="9"/>
        <v>1.6821922</v>
      </c>
      <c r="F81" s="25"/>
      <c r="G81" s="25"/>
      <c r="H81" s="22">
        <v>150.0</v>
      </c>
      <c r="I81" s="25">
        <f t="shared" si="10"/>
        <v>9.810344639</v>
      </c>
      <c r="J81" s="25">
        <f t="shared" si="11"/>
        <v>-16.81936821</v>
      </c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</row>
    <row r="82">
      <c r="A82" s="2" t="s">
        <v>26</v>
      </c>
      <c r="B82" s="2">
        <v>-53.133333</v>
      </c>
      <c r="C82" s="50">
        <v>9.800610437701376</v>
      </c>
      <c r="D82" s="2">
        <v>9.81334</v>
      </c>
      <c r="E82" s="45">
        <f t="shared" si="9"/>
        <v>-0.129716919</v>
      </c>
      <c r="H82" s="2">
        <v>40.0</v>
      </c>
      <c r="I82" s="45">
        <f t="shared" si="10"/>
        <v>9.813359951</v>
      </c>
      <c r="J82" s="45">
        <f t="shared" si="11"/>
        <v>1.299199619</v>
      </c>
    </row>
  </sheetData>
  <mergeCells count="1">
    <mergeCell ref="A4:F4"/>
  </mergeCells>
  <hyperlinks>
    <hyperlink r:id="rId1" ref="A1"/>
    <hyperlink r:id="rId2" ref="D70"/>
  </hyperlin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33" t="s">
        <v>27</v>
      </c>
    </row>
    <row r="33">
      <c r="A33" s="2" t="s">
        <v>120</v>
      </c>
    </row>
    <row r="69">
      <c r="E69" s="33" t="s">
        <v>121</v>
      </c>
      <c r="F69" s="2" t="s">
        <v>126</v>
      </c>
    </row>
    <row r="70">
      <c r="A70" s="2" t="s">
        <v>127</v>
      </c>
      <c r="B70" s="2" t="s">
        <v>129</v>
      </c>
      <c r="C70" s="45">
        <v>9.78151645198694</v>
      </c>
      <c r="D70" s="2" t="s">
        <v>130</v>
      </c>
      <c r="E70" s="2">
        <v>9.78136</v>
      </c>
      <c r="F70" s="45">
        <f t="shared" ref="F70:F77" si="1">100*(C70-E70)/E70</f>
        <v>0.001599491144</v>
      </c>
    </row>
    <row r="71">
      <c r="A71" s="2" t="s">
        <v>15</v>
      </c>
      <c r="B71" s="2" t="s">
        <v>131</v>
      </c>
      <c r="C71" s="45">
        <v>9.345804895246756</v>
      </c>
      <c r="D71" s="2" t="s">
        <v>130</v>
      </c>
      <c r="E71" s="2">
        <v>9.78302</v>
      </c>
      <c r="F71" s="45">
        <f t="shared" si="1"/>
        <v>-4.469122058</v>
      </c>
    </row>
    <row r="72">
      <c r="A72" s="2" t="s">
        <v>19</v>
      </c>
      <c r="B72" s="2" t="s">
        <v>132</v>
      </c>
      <c r="C72" s="45">
        <v>9.791164616233928</v>
      </c>
      <c r="D72" s="2" t="s">
        <v>130</v>
      </c>
      <c r="E72" s="2">
        <v>9.78996</v>
      </c>
      <c r="F72" s="45">
        <f t="shared" si="1"/>
        <v>0.01230460833</v>
      </c>
    </row>
    <row r="73">
      <c r="A73" s="2" t="s">
        <v>20</v>
      </c>
      <c r="B73" s="2" t="s">
        <v>133</v>
      </c>
      <c r="C73" s="45">
        <v>9.797083548420671</v>
      </c>
      <c r="D73" s="2" t="s">
        <v>130</v>
      </c>
      <c r="E73" s="2">
        <v>9.79563</v>
      </c>
      <c r="F73" s="45">
        <f t="shared" si="1"/>
        <v>0.01483874361</v>
      </c>
    </row>
    <row r="74">
      <c r="A74" s="2" t="s">
        <v>22</v>
      </c>
      <c r="B74" s="2" t="s">
        <v>134</v>
      </c>
      <c r="C74" s="45">
        <v>9.791152922715288</v>
      </c>
      <c r="D74" s="2" t="s">
        <v>130</v>
      </c>
      <c r="E74" s="2">
        <v>9.7991</v>
      </c>
      <c r="F74" s="45">
        <f t="shared" si="1"/>
        <v>-0.08110007332</v>
      </c>
    </row>
    <row r="75">
      <c r="A75" s="2" t="s">
        <v>24</v>
      </c>
      <c r="B75" s="2" t="s">
        <v>135</v>
      </c>
      <c r="C75" s="45">
        <v>9.792722214048998</v>
      </c>
      <c r="D75" s="2" t="s">
        <v>130</v>
      </c>
      <c r="E75" s="2">
        <v>9.80418</v>
      </c>
      <c r="F75" s="45">
        <f t="shared" si="1"/>
        <v>-0.1168663361</v>
      </c>
    </row>
    <row r="76">
      <c r="A76" s="2" t="s">
        <v>25</v>
      </c>
      <c r="B76" s="2" t="s">
        <v>136</v>
      </c>
      <c r="C76" s="45">
        <v>9.976380203277422</v>
      </c>
      <c r="D76" s="2" t="s">
        <v>130</v>
      </c>
      <c r="E76" s="2">
        <v>9.81031</v>
      </c>
      <c r="F76" s="45">
        <f t="shared" si="1"/>
        <v>1.692813003</v>
      </c>
    </row>
    <row r="77">
      <c r="A77" s="2" t="s">
        <v>26</v>
      </c>
      <c r="B77" s="2" t="s">
        <v>137</v>
      </c>
      <c r="C77" s="45">
        <v>9.95326171881471</v>
      </c>
      <c r="D77" s="2" t="s">
        <v>130</v>
      </c>
      <c r="E77" s="2">
        <v>9.81337</v>
      </c>
      <c r="F77" s="45">
        <f t="shared" si="1"/>
        <v>1.4255217</v>
      </c>
    </row>
  </sheetData>
  <hyperlinks>
    <hyperlink r:id="rId1" ref="A1"/>
    <hyperlink r:id="rId2" ref="E69"/>
  </hyperlin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43543.0</v>
      </c>
      <c r="B1" s="2"/>
      <c r="C1" s="2"/>
      <c r="D1" s="2"/>
      <c r="E1" s="2"/>
      <c r="F1" s="2"/>
    </row>
    <row r="2">
      <c r="A2" s="2" t="s">
        <v>138</v>
      </c>
      <c r="B2" s="2" t="s">
        <v>139</v>
      </c>
      <c r="C2" s="2" t="s">
        <v>140</v>
      </c>
      <c r="D2" s="2" t="s">
        <v>141</v>
      </c>
      <c r="E2" s="2" t="s">
        <v>142</v>
      </c>
      <c r="F2" s="2" t="s">
        <v>143</v>
      </c>
    </row>
    <row r="3">
      <c r="A3" s="53">
        <v>1.0</v>
      </c>
      <c r="B3" s="53">
        <v>3.3581138</v>
      </c>
      <c r="C3" s="54">
        <v>5.0E-4</v>
      </c>
      <c r="D3" s="53">
        <v>17.5646992</v>
      </c>
      <c r="E3" s="53">
        <v>0.01512</v>
      </c>
      <c r="F3" s="53">
        <v>30.18</v>
      </c>
    </row>
    <row r="4">
      <c r="A4" s="53">
        <v>2.0</v>
      </c>
      <c r="B4" s="53">
        <v>3.3576221</v>
      </c>
      <c r="C4" s="54">
        <v>5.0E-4</v>
      </c>
      <c r="D4" s="53">
        <v>17.2801285</v>
      </c>
      <c r="E4" s="53">
        <v>0.01512</v>
      </c>
      <c r="F4" s="53">
        <v>30.18</v>
      </c>
    </row>
    <row r="5">
      <c r="A5" s="53">
        <v>3.0</v>
      </c>
      <c r="B5" s="53">
        <v>3.3612936</v>
      </c>
      <c r="C5" s="54">
        <v>5.0E-4</v>
      </c>
      <c r="D5" s="53">
        <v>17.3282146</v>
      </c>
      <c r="E5" s="53">
        <v>0.01512</v>
      </c>
      <c r="F5" s="53">
        <v>30.19</v>
      </c>
    </row>
    <row r="6">
      <c r="A6" s="53">
        <v>4.0</v>
      </c>
      <c r="B6" s="53">
        <v>3.3597841</v>
      </c>
      <c r="C6" s="54">
        <v>5.0E-4</v>
      </c>
      <c r="D6" s="53">
        <v>17.3274612</v>
      </c>
      <c r="E6" s="53">
        <v>0.01512</v>
      </c>
      <c r="F6" s="53">
        <v>30.21</v>
      </c>
    </row>
    <row r="7">
      <c r="A7" s="53">
        <v>5.0</v>
      </c>
      <c r="B7" s="53">
        <v>3.3582711</v>
      </c>
      <c r="C7" s="54">
        <v>5.0E-4</v>
      </c>
      <c r="D7" s="53">
        <v>17.1994858</v>
      </c>
      <c r="E7" s="53">
        <v>0.01512</v>
      </c>
      <c r="F7" s="53">
        <v>30.21</v>
      </c>
    </row>
    <row r="8">
      <c r="A8" s="53">
        <v>6.0</v>
      </c>
      <c r="B8" s="53">
        <v>3.3643684</v>
      </c>
      <c r="C8" s="54">
        <v>5.0E-4</v>
      </c>
      <c r="D8" s="53">
        <v>17.3186684</v>
      </c>
      <c r="E8" s="53">
        <v>0.01512</v>
      </c>
      <c r="F8" s="53">
        <v>30.19</v>
      </c>
    </row>
    <row r="9">
      <c r="A9" s="53">
        <v>7.0</v>
      </c>
      <c r="B9" s="53">
        <v>3.3589382</v>
      </c>
      <c r="C9" s="54">
        <v>5.0E-4</v>
      </c>
      <c r="D9" s="53">
        <v>17.4899883</v>
      </c>
      <c r="E9" s="53">
        <v>0.01512</v>
      </c>
      <c r="F9" s="53">
        <v>30.21</v>
      </c>
    </row>
    <row r="10">
      <c r="A10" s="53">
        <v>8.0</v>
      </c>
      <c r="B10" s="53">
        <v>3.3565869</v>
      </c>
      <c r="C10" s="54">
        <v>5.0E-4</v>
      </c>
      <c r="D10" s="53">
        <v>17.229248</v>
      </c>
      <c r="E10" s="53">
        <v>0.01512</v>
      </c>
      <c r="F10" s="53">
        <v>30.21</v>
      </c>
    </row>
    <row r="11">
      <c r="A11" s="53">
        <v>9.0</v>
      </c>
      <c r="B11" s="53">
        <v>3.3649676</v>
      </c>
      <c r="C11" s="54">
        <v>5.0E-4</v>
      </c>
      <c r="D11" s="53">
        <v>17.3520927</v>
      </c>
      <c r="E11" s="53">
        <v>0.01512</v>
      </c>
      <c r="F11" s="53">
        <v>30.21</v>
      </c>
    </row>
    <row r="12">
      <c r="A12" s="53">
        <v>10.0</v>
      </c>
      <c r="B12" s="53">
        <v>3.3579867</v>
      </c>
      <c r="C12" s="54">
        <v>5.0E-4</v>
      </c>
      <c r="D12" s="53">
        <v>17.297987</v>
      </c>
      <c r="E12" s="53">
        <v>0.01512</v>
      </c>
      <c r="F12" s="53">
        <v>30.21</v>
      </c>
    </row>
    <row r="13">
      <c r="A13" s="53">
        <v>11.0</v>
      </c>
      <c r="B13" s="53">
        <v>3.3574452</v>
      </c>
      <c r="C13" s="54">
        <v>5.0E-4</v>
      </c>
      <c r="D13" s="53">
        <v>17.0161495</v>
      </c>
      <c r="E13" s="53">
        <v>0.01512</v>
      </c>
      <c r="F13" s="53">
        <v>30.22</v>
      </c>
    </row>
    <row r="14">
      <c r="A14" s="53">
        <v>12.0</v>
      </c>
      <c r="B14" s="53">
        <v>3.3613834</v>
      </c>
      <c r="C14" s="54">
        <v>5.0E-4</v>
      </c>
      <c r="D14" s="53">
        <v>17.0483952</v>
      </c>
      <c r="E14" s="53">
        <v>0.01512</v>
      </c>
      <c r="F14" s="53">
        <v>30.21</v>
      </c>
    </row>
    <row r="15">
      <c r="A15" s="53">
        <v>13.0</v>
      </c>
      <c r="B15" s="53">
        <v>3.3596244</v>
      </c>
      <c r="C15" s="54">
        <v>5.0E-4</v>
      </c>
      <c r="D15" s="53">
        <v>17.0602283</v>
      </c>
      <c r="E15" s="53">
        <v>0.01512</v>
      </c>
      <c r="F15" s="53">
        <v>30.18</v>
      </c>
    </row>
    <row r="16">
      <c r="A16" s="53">
        <v>14.0</v>
      </c>
      <c r="B16" s="53">
        <v>3.3581676</v>
      </c>
      <c r="C16" s="54">
        <v>5.0E-4</v>
      </c>
      <c r="D16" s="53">
        <v>16.9206867</v>
      </c>
      <c r="E16" s="53">
        <v>0.01512</v>
      </c>
      <c r="F16" s="53">
        <v>30.22</v>
      </c>
    </row>
    <row r="17">
      <c r="A17" s="53">
        <v>15.0</v>
      </c>
      <c r="B17" s="53">
        <v>3.3645291</v>
      </c>
      <c r="C17" s="54">
        <v>5.0E-4</v>
      </c>
      <c r="D17" s="53">
        <v>17.0334682</v>
      </c>
      <c r="E17" s="53">
        <v>0.01512</v>
      </c>
      <c r="F17" s="53">
        <v>30.22</v>
      </c>
    </row>
    <row r="18">
      <c r="A18" s="53">
        <v>16.0</v>
      </c>
      <c r="B18" s="53">
        <v>3.3589377</v>
      </c>
      <c r="C18" s="54">
        <v>5.0E-4</v>
      </c>
      <c r="D18" s="53">
        <v>17.207695</v>
      </c>
      <c r="E18" s="53">
        <v>0.01512</v>
      </c>
      <c r="F18" s="53">
        <v>30.21</v>
      </c>
    </row>
    <row r="19">
      <c r="A19" s="53">
        <v>17.0</v>
      </c>
      <c r="B19" s="53">
        <v>3.3562381</v>
      </c>
      <c r="C19" s="54">
        <v>5.0E-4</v>
      </c>
      <c r="D19" s="53">
        <v>16.9678841</v>
      </c>
      <c r="E19" s="53">
        <v>0.01512</v>
      </c>
      <c r="F19" s="53">
        <v>30.25</v>
      </c>
    </row>
    <row r="20">
      <c r="A20" s="53">
        <v>18.0</v>
      </c>
      <c r="B20" s="53">
        <v>3.365351</v>
      </c>
      <c r="C20" s="54">
        <v>5.0E-4</v>
      </c>
      <c r="D20" s="53">
        <v>17.0794754</v>
      </c>
      <c r="E20" s="53">
        <v>0.01512</v>
      </c>
      <c r="F20" s="53">
        <v>30.19</v>
      </c>
    </row>
    <row r="21">
      <c r="A21" s="53">
        <v>19.0</v>
      </c>
      <c r="B21" s="53">
        <v>3.3578835</v>
      </c>
      <c r="C21" s="54">
        <v>5.0E-4</v>
      </c>
      <c r="D21" s="53">
        <v>17.0410461</v>
      </c>
      <c r="E21" s="53">
        <v>0.01512</v>
      </c>
      <c r="F21" s="53">
        <v>30.25</v>
      </c>
    </row>
    <row r="22">
      <c r="A22" s="53">
        <v>20.0</v>
      </c>
      <c r="B22" s="53">
        <v>3.3572776</v>
      </c>
      <c r="C22" s="54">
        <v>5.0E-4</v>
      </c>
      <c r="D22" s="53">
        <v>16.7530899</v>
      </c>
      <c r="E22" s="53">
        <v>0.01512</v>
      </c>
      <c r="F22" s="53">
        <v>30.22</v>
      </c>
    </row>
    <row r="23">
      <c r="A23" s="53">
        <v>21.0</v>
      </c>
      <c r="B23" s="53">
        <v>3.3611693</v>
      </c>
      <c r="C23" s="54">
        <v>5.0E-4</v>
      </c>
      <c r="D23" s="53">
        <v>16.7921047</v>
      </c>
      <c r="E23" s="53">
        <v>0.01512</v>
      </c>
      <c r="F23" s="53">
        <v>30.19</v>
      </c>
    </row>
    <row r="24">
      <c r="A24" s="53">
        <v>22.0</v>
      </c>
      <c r="B24" s="53">
        <v>3.3597641</v>
      </c>
      <c r="C24" s="54">
        <v>5.0E-4</v>
      </c>
      <c r="D24" s="53">
        <v>16.7915115</v>
      </c>
      <c r="E24" s="53">
        <v>0.01512</v>
      </c>
      <c r="F24" s="53">
        <v>30.27</v>
      </c>
    </row>
    <row r="25">
      <c r="A25" s="53">
        <v>23.0</v>
      </c>
      <c r="B25" s="53">
        <v>3.3579893</v>
      </c>
      <c r="C25" s="54">
        <v>5.0E-4</v>
      </c>
      <c r="D25" s="53">
        <v>16.6586266</v>
      </c>
      <c r="E25" s="53">
        <v>0.01512</v>
      </c>
      <c r="F25" s="53">
        <v>30.25</v>
      </c>
    </row>
    <row r="26">
      <c r="A26" s="53">
        <v>24.0</v>
      </c>
      <c r="B26" s="53">
        <v>3.3646278</v>
      </c>
      <c r="C26" s="54">
        <v>5.0E-4</v>
      </c>
      <c r="D26" s="53">
        <v>16.7871532</v>
      </c>
      <c r="E26" s="53">
        <v>0.01512</v>
      </c>
      <c r="F26" s="53">
        <v>30.3</v>
      </c>
    </row>
    <row r="27">
      <c r="A27" s="53">
        <v>25.0</v>
      </c>
      <c r="B27" s="53">
        <v>3.3590088</v>
      </c>
      <c r="C27" s="54">
        <v>5.0E-4</v>
      </c>
      <c r="D27" s="53">
        <v>16.9466286</v>
      </c>
      <c r="E27" s="53">
        <v>0.01512</v>
      </c>
      <c r="F27" s="53">
        <v>30.25</v>
      </c>
    </row>
    <row r="28">
      <c r="A28" s="53">
        <v>26.0</v>
      </c>
      <c r="B28" s="53">
        <v>3.3560574</v>
      </c>
      <c r="C28" s="54">
        <v>5.0E-4</v>
      </c>
      <c r="D28" s="53">
        <v>16.6995468</v>
      </c>
      <c r="E28" s="53">
        <v>0.01512</v>
      </c>
      <c r="F28" s="53">
        <v>30.25</v>
      </c>
    </row>
    <row r="29">
      <c r="A29" s="53">
        <v>27.0</v>
      </c>
      <c r="B29" s="53">
        <v>3.3653028</v>
      </c>
      <c r="C29" s="54">
        <v>5.0E-4</v>
      </c>
      <c r="D29" s="53">
        <v>16.8127441</v>
      </c>
      <c r="E29" s="53">
        <v>0.01512</v>
      </c>
      <c r="F29" s="53">
        <v>30.28</v>
      </c>
    </row>
    <row r="30">
      <c r="A30" s="53">
        <v>28.0</v>
      </c>
      <c r="B30" s="53">
        <v>3.3579812</v>
      </c>
      <c r="C30" s="54">
        <v>5.0E-4</v>
      </c>
      <c r="D30" s="53">
        <v>16.7699318</v>
      </c>
      <c r="E30" s="53">
        <v>0.01512</v>
      </c>
      <c r="F30" s="53">
        <v>30.25</v>
      </c>
    </row>
    <row r="31">
      <c r="A31" s="53">
        <v>29.0</v>
      </c>
      <c r="B31" s="53">
        <v>3.3570697</v>
      </c>
      <c r="C31" s="54">
        <v>5.0E-4</v>
      </c>
      <c r="D31" s="53">
        <v>16.4777584</v>
      </c>
      <c r="E31" s="53">
        <v>0.01512</v>
      </c>
      <c r="F31" s="53">
        <v>30.22</v>
      </c>
    </row>
    <row r="32">
      <c r="A32" s="53">
        <v>30.0</v>
      </c>
      <c r="B32" s="53">
        <v>3.3610785</v>
      </c>
      <c r="C32" s="54">
        <v>5.0E-4</v>
      </c>
      <c r="D32" s="53">
        <v>16.5118008</v>
      </c>
      <c r="E32" s="53">
        <v>0.01512</v>
      </c>
      <c r="F32" s="53">
        <v>30.3</v>
      </c>
    </row>
    <row r="33">
      <c r="A33" s="53">
        <v>31.0</v>
      </c>
      <c r="B33" s="53">
        <v>3.3595915</v>
      </c>
      <c r="C33" s="54">
        <v>5.0E-4</v>
      </c>
      <c r="D33" s="53">
        <v>16.5191269</v>
      </c>
      <c r="E33" s="53">
        <v>0.01512</v>
      </c>
      <c r="F33" s="53">
        <v>30.3</v>
      </c>
    </row>
    <row r="34">
      <c r="A34" s="53">
        <v>32.0</v>
      </c>
      <c r="B34" s="53">
        <v>3.3581398</v>
      </c>
      <c r="C34" s="54">
        <v>5.0E-4</v>
      </c>
      <c r="D34" s="53">
        <v>16.3949299</v>
      </c>
      <c r="E34" s="53">
        <v>0.01512</v>
      </c>
      <c r="F34" s="53">
        <v>30.3</v>
      </c>
    </row>
    <row r="35">
      <c r="A35" s="53">
        <v>33.0</v>
      </c>
      <c r="B35" s="53">
        <v>3.364619</v>
      </c>
      <c r="C35" s="54">
        <v>5.0E-4</v>
      </c>
      <c r="D35" s="53">
        <v>16.5007877</v>
      </c>
      <c r="E35" s="53">
        <v>0.01512</v>
      </c>
      <c r="F35" s="53">
        <v>30.24</v>
      </c>
    </row>
    <row r="36">
      <c r="A36" s="53">
        <v>34.0</v>
      </c>
      <c r="B36" s="53">
        <v>3.3590467</v>
      </c>
      <c r="C36" s="54">
        <v>5.0E-4</v>
      </c>
      <c r="D36" s="53">
        <v>16.6672325</v>
      </c>
      <c r="E36" s="53">
        <v>0.01512</v>
      </c>
      <c r="F36" s="53">
        <v>30.24</v>
      </c>
    </row>
    <row r="37">
      <c r="A37" s="53">
        <v>35.0</v>
      </c>
      <c r="B37" s="53">
        <v>3.3559175</v>
      </c>
      <c r="C37" s="54">
        <v>5.0E-4</v>
      </c>
      <c r="D37" s="53">
        <v>16.4238911</v>
      </c>
      <c r="E37" s="53">
        <v>0.01512</v>
      </c>
      <c r="F37" s="53">
        <v>30.28</v>
      </c>
    </row>
    <row r="38">
      <c r="A38" s="53">
        <v>36.0</v>
      </c>
      <c r="B38" s="53">
        <v>3.3653479</v>
      </c>
      <c r="C38" s="54">
        <v>5.0E-4</v>
      </c>
      <c r="D38" s="53">
        <v>16.5316448</v>
      </c>
      <c r="E38" s="53">
        <v>0.01512</v>
      </c>
      <c r="F38" s="53">
        <v>30.28</v>
      </c>
    </row>
    <row r="39">
      <c r="A39" s="53">
        <v>37.0</v>
      </c>
      <c r="B39" s="53">
        <v>3.3578541</v>
      </c>
      <c r="C39" s="54">
        <v>5.0E-4</v>
      </c>
      <c r="D39" s="53">
        <v>16.493</v>
      </c>
      <c r="E39" s="53">
        <v>0.01512</v>
      </c>
      <c r="F39" s="53">
        <v>30.28</v>
      </c>
    </row>
    <row r="40">
      <c r="A40" s="53">
        <v>38.0</v>
      </c>
      <c r="B40" s="53">
        <v>3.3569884</v>
      </c>
      <c r="C40" s="54">
        <v>5.0E-4</v>
      </c>
      <c r="D40" s="53">
        <v>16.2080173</v>
      </c>
      <c r="E40" s="53">
        <v>0.01512</v>
      </c>
      <c r="F40" s="53">
        <v>30.28</v>
      </c>
    </row>
    <row r="41">
      <c r="A41" s="53">
        <v>39.0</v>
      </c>
      <c r="B41" s="53">
        <v>3.3612609</v>
      </c>
      <c r="C41" s="54">
        <v>5.0E-4</v>
      </c>
      <c r="D41" s="53">
        <v>16.2387714</v>
      </c>
      <c r="E41" s="53">
        <v>0.01512</v>
      </c>
      <c r="F41" s="53">
        <v>30.3</v>
      </c>
    </row>
    <row r="42">
      <c r="A42" s="53">
        <v>40.0</v>
      </c>
      <c r="B42" s="53">
        <v>3.3594494</v>
      </c>
      <c r="C42" s="54">
        <v>5.0E-4</v>
      </c>
      <c r="D42" s="53">
        <v>16.2428322</v>
      </c>
      <c r="E42" s="53">
        <v>0.01512</v>
      </c>
      <c r="F42" s="53">
        <v>30.3</v>
      </c>
    </row>
    <row r="43">
      <c r="A43" s="53">
        <v>41.0</v>
      </c>
      <c r="B43" s="53">
        <v>3.3580408</v>
      </c>
      <c r="C43" s="54">
        <v>5.0E-4</v>
      </c>
      <c r="D43" s="53">
        <v>16.1285057</v>
      </c>
      <c r="E43" s="53">
        <v>0.01512</v>
      </c>
      <c r="F43" s="53">
        <v>30.27</v>
      </c>
    </row>
    <row r="44">
      <c r="A44" s="53">
        <v>42.0</v>
      </c>
      <c r="B44" s="53">
        <v>3.3645871</v>
      </c>
      <c r="C44" s="54">
        <v>5.0E-4</v>
      </c>
      <c r="D44" s="53">
        <v>16.2416325</v>
      </c>
      <c r="E44" s="53">
        <v>0.01512</v>
      </c>
      <c r="F44" s="53">
        <v>30.25</v>
      </c>
    </row>
    <row r="45">
      <c r="A45" s="53">
        <v>43.0</v>
      </c>
      <c r="B45" s="53">
        <v>3.3591201</v>
      </c>
      <c r="C45" s="54">
        <v>5.0E-4</v>
      </c>
      <c r="D45" s="53">
        <v>16.3966789</v>
      </c>
      <c r="E45" s="53">
        <v>0.01512</v>
      </c>
      <c r="F45" s="53">
        <v>30.3</v>
      </c>
    </row>
    <row r="46">
      <c r="A46" s="53">
        <v>44.0</v>
      </c>
      <c r="B46" s="53">
        <v>3.3555171</v>
      </c>
      <c r="C46" s="54">
        <v>5.0E-4</v>
      </c>
      <c r="D46" s="53">
        <v>16.1500397</v>
      </c>
      <c r="E46" s="53">
        <v>0.01512</v>
      </c>
      <c r="F46" s="53">
        <v>30.25</v>
      </c>
    </row>
    <row r="47">
      <c r="A47" s="53">
        <v>45.0</v>
      </c>
      <c r="B47" s="53">
        <v>3.3654995</v>
      </c>
      <c r="C47" s="54">
        <v>5.0E-4</v>
      </c>
      <c r="D47" s="53">
        <v>16.2551861</v>
      </c>
      <c r="E47" s="53">
        <v>0.01512</v>
      </c>
      <c r="F47" s="53">
        <v>30.31</v>
      </c>
    </row>
    <row r="48">
      <c r="A48" s="53">
        <v>46.0</v>
      </c>
      <c r="B48" s="53">
        <v>3.357909</v>
      </c>
      <c r="C48" s="54">
        <v>5.0E-4</v>
      </c>
      <c r="D48" s="53">
        <v>16.2105293</v>
      </c>
      <c r="E48" s="53">
        <v>0.01512</v>
      </c>
      <c r="F48" s="53">
        <v>30.28</v>
      </c>
    </row>
    <row r="49">
      <c r="A49" s="53">
        <v>47.0</v>
      </c>
      <c r="B49" s="53">
        <v>3.3564196</v>
      </c>
      <c r="C49" s="54">
        <v>5.0E-4</v>
      </c>
      <c r="D49" s="53">
        <v>15.9324045</v>
      </c>
      <c r="E49" s="53">
        <v>0.01512</v>
      </c>
      <c r="F49" s="53">
        <v>30.25</v>
      </c>
    </row>
    <row r="50">
      <c r="A50" s="53">
        <v>48.0</v>
      </c>
      <c r="B50" s="53">
        <v>3.3613825</v>
      </c>
      <c r="C50" s="54">
        <v>5.0E-4</v>
      </c>
      <c r="D50" s="53">
        <v>15.9697628</v>
      </c>
      <c r="E50" s="53">
        <v>0.01512</v>
      </c>
      <c r="F50" s="53">
        <v>30.27</v>
      </c>
    </row>
    <row r="51">
      <c r="A51" s="53">
        <v>49.0</v>
      </c>
      <c r="B51" s="53">
        <v>3.3596225</v>
      </c>
      <c r="C51" s="54">
        <v>5.0E-4</v>
      </c>
      <c r="D51" s="53">
        <v>15.9779472</v>
      </c>
      <c r="E51" s="53">
        <v>0.01512</v>
      </c>
      <c r="F51" s="53">
        <v>30.3</v>
      </c>
    </row>
    <row r="52">
      <c r="A52" s="53">
        <v>50.0</v>
      </c>
      <c r="B52" s="53">
        <v>3.3576989</v>
      </c>
      <c r="C52" s="54">
        <v>5.0E-4</v>
      </c>
      <c r="D52" s="53">
        <v>15.8429117</v>
      </c>
      <c r="E52" s="53">
        <v>0.01512</v>
      </c>
      <c r="F52" s="53">
        <v>30.3</v>
      </c>
    </row>
    <row r="53">
      <c r="A53" s="53">
        <v>51.0</v>
      </c>
      <c r="B53" s="53">
        <v>3.3648195</v>
      </c>
      <c r="C53" s="54">
        <v>5.0E-4</v>
      </c>
      <c r="D53" s="53">
        <v>15.95333</v>
      </c>
      <c r="E53" s="53">
        <v>0.01512</v>
      </c>
      <c r="F53" s="53">
        <v>30.24</v>
      </c>
    </row>
    <row r="54">
      <c r="A54" s="53">
        <v>52.0</v>
      </c>
      <c r="B54" s="53">
        <v>3.3591781</v>
      </c>
      <c r="C54" s="54">
        <v>5.0E-4</v>
      </c>
      <c r="D54" s="53">
        <v>16.1222458</v>
      </c>
      <c r="E54" s="53">
        <v>0.01512</v>
      </c>
      <c r="F54" s="53">
        <v>30.38</v>
      </c>
    </row>
    <row r="55">
      <c r="A55" s="53">
        <v>53.0</v>
      </c>
      <c r="B55" s="53">
        <v>3.3553739</v>
      </c>
      <c r="C55" s="54">
        <v>5.0E-4</v>
      </c>
      <c r="D55" s="53">
        <v>15.8749609</v>
      </c>
      <c r="E55" s="53">
        <v>0.01512</v>
      </c>
      <c r="F55" s="53">
        <v>30.31</v>
      </c>
    </row>
    <row r="56">
      <c r="A56" s="53">
        <v>54.0</v>
      </c>
      <c r="B56" s="53">
        <v>3.3655925</v>
      </c>
      <c r="C56" s="54">
        <v>5.0E-4</v>
      </c>
      <c r="D56" s="53">
        <v>15.9790201</v>
      </c>
      <c r="E56" s="53">
        <v>0.01512</v>
      </c>
      <c r="F56" s="53">
        <v>30.31</v>
      </c>
    </row>
    <row r="57">
      <c r="A57" s="53">
        <v>55.0</v>
      </c>
      <c r="B57" s="53">
        <v>3.357697</v>
      </c>
      <c r="C57" s="54">
        <v>5.0E-4</v>
      </c>
      <c r="D57" s="53">
        <v>15.9408436</v>
      </c>
      <c r="E57" s="53">
        <v>0.01512</v>
      </c>
      <c r="F57" s="53">
        <v>30.3</v>
      </c>
    </row>
    <row r="58">
      <c r="A58" s="53">
        <v>56.0</v>
      </c>
      <c r="B58" s="53">
        <v>3.3564839</v>
      </c>
      <c r="C58" s="54">
        <v>5.0E-4</v>
      </c>
      <c r="D58" s="53">
        <v>15.6567945</v>
      </c>
      <c r="E58" s="53">
        <v>0.01512</v>
      </c>
      <c r="F58" s="53">
        <v>30.3</v>
      </c>
    </row>
    <row r="59">
      <c r="A59" s="53">
        <v>57.0</v>
      </c>
      <c r="B59" s="53">
        <v>3.3612504</v>
      </c>
      <c r="C59" s="54">
        <v>5.0E-4</v>
      </c>
      <c r="D59" s="53">
        <v>15.6853399</v>
      </c>
      <c r="E59" s="53">
        <v>0.01512</v>
      </c>
      <c r="F59" s="53">
        <v>30.36</v>
      </c>
    </row>
    <row r="60">
      <c r="A60" s="53">
        <v>58.0</v>
      </c>
      <c r="B60" s="53">
        <v>3.3594508</v>
      </c>
      <c r="C60" s="54">
        <v>5.0E-4</v>
      </c>
      <c r="D60" s="53">
        <v>15.6958084</v>
      </c>
      <c r="E60" s="53">
        <v>0.01512</v>
      </c>
      <c r="F60" s="53">
        <v>30.33</v>
      </c>
    </row>
    <row r="61">
      <c r="A61" s="53">
        <v>59.0</v>
      </c>
      <c r="B61" s="53">
        <v>3.357743</v>
      </c>
      <c r="C61" s="54">
        <v>5.0E-4</v>
      </c>
      <c r="D61" s="53">
        <v>15.5665655</v>
      </c>
      <c r="E61" s="53">
        <v>0.01512</v>
      </c>
      <c r="F61" s="53">
        <v>30.28</v>
      </c>
    </row>
    <row r="62">
      <c r="A62" s="53">
        <v>60.0</v>
      </c>
      <c r="B62" s="53">
        <v>3.3648152</v>
      </c>
      <c r="C62" s="54">
        <v>5.0E-4</v>
      </c>
      <c r="D62" s="53">
        <v>15.6799688</v>
      </c>
      <c r="E62" s="53">
        <v>0.01512</v>
      </c>
      <c r="F62" s="53">
        <v>30.24</v>
      </c>
    </row>
    <row r="63">
      <c r="A63" s="53">
        <v>61.0</v>
      </c>
      <c r="B63" s="53">
        <v>3.359221</v>
      </c>
      <c r="C63" s="54">
        <v>5.0E-4</v>
      </c>
      <c r="D63" s="53">
        <v>15.8384361</v>
      </c>
      <c r="E63" s="53">
        <v>0.01512</v>
      </c>
      <c r="F63" s="53">
        <v>30.34</v>
      </c>
    </row>
    <row r="64">
      <c r="A64" s="53">
        <v>62.0</v>
      </c>
      <c r="B64" s="53">
        <v>3.3549247</v>
      </c>
      <c r="C64" s="54">
        <v>5.0E-4</v>
      </c>
      <c r="D64" s="53">
        <v>15.5964317</v>
      </c>
      <c r="E64" s="53">
        <v>0.01512</v>
      </c>
      <c r="F64" s="53">
        <v>30.28</v>
      </c>
    </row>
    <row r="65">
      <c r="A65" s="53">
        <v>63.0</v>
      </c>
      <c r="B65" s="53">
        <v>3.3656793</v>
      </c>
      <c r="C65" s="54">
        <v>5.0E-4</v>
      </c>
      <c r="D65" s="53">
        <v>15.7010393</v>
      </c>
      <c r="E65" s="53">
        <v>0.01512</v>
      </c>
      <c r="F65" s="53">
        <v>30.27</v>
      </c>
    </row>
    <row r="66">
      <c r="A66" s="53">
        <v>64.0</v>
      </c>
      <c r="B66" s="53">
        <v>3.3579268</v>
      </c>
      <c r="C66" s="54">
        <v>5.0E-4</v>
      </c>
      <c r="D66" s="53">
        <v>15.6567612</v>
      </c>
      <c r="E66" s="53">
        <v>0.01512</v>
      </c>
      <c r="F66" s="53">
        <v>30.28</v>
      </c>
    </row>
    <row r="67">
      <c r="A67" s="53">
        <v>65.0</v>
      </c>
      <c r="B67" s="53">
        <v>3.3559113</v>
      </c>
      <c r="C67" s="54">
        <v>5.0E-4</v>
      </c>
      <c r="D67" s="53">
        <v>15.3786793</v>
      </c>
      <c r="E67" s="53">
        <v>0.01512</v>
      </c>
      <c r="F67" s="53">
        <v>30.24</v>
      </c>
    </row>
    <row r="68">
      <c r="A68" s="53">
        <v>66.0</v>
      </c>
      <c r="B68" s="53">
        <v>3.361346</v>
      </c>
      <c r="C68" s="54">
        <v>5.0E-4</v>
      </c>
      <c r="D68" s="53">
        <v>15.4081335</v>
      </c>
      <c r="E68" s="53">
        <v>0.01512</v>
      </c>
      <c r="F68" s="53">
        <v>30.33</v>
      </c>
    </row>
    <row r="69">
      <c r="A69" s="53">
        <v>67.0</v>
      </c>
      <c r="B69" s="53">
        <v>3.359432</v>
      </c>
      <c r="C69" s="54">
        <v>5.0E-4</v>
      </c>
      <c r="D69" s="53">
        <v>15.412467</v>
      </c>
      <c r="E69" s="53">
        <v>0.01512</v>
      </c>
      <c r="F69" s="53">
        <v>30.36</v>
      </c>
    </row>
    <row r="70">
      <c r="A70" s="53">
        <v>68.0</v>
      </c>
      <c r="B70" s="53">
        <v>3.3575597</v>
      </c>
      <c r="C70" s="54">
        <v>5.0E-4</v>
      </c>
      <c r="D70" s="53">
        <v>15.2917614</v>
      </c>
      <c r="E70" s="53">
        <v>0.01512</v>
      </c>
      <c r="F70" s="53">
        <v>30.31</v>
      </c>
    </row>
    <row r="71">
      <c r="A71" s="53">
        <v>69.0</v>
      </c>
      <c r="B71" s="53">
        <v>3.3648596</v>
      </c>
      <c r="C71" s="54">
        <v>5.0E-4</v>
      </c>
      <c r="D71" s="53">
        <v>15.3885813</v>
      </c>
      <c r="E71" s="53">
        <v>0.01512</v>
      </c>
      <c r="F71" s="53">
        <v>30.33</v>
      </c>
    </row>
    <row r="72">
      <c r="A72" s="53">
        <v>70.0</v>
      </c>
      <c r="B72" s="53">
        <v>3.3592992</v>
      </c>
      <c r="C72" s="54">
        <v>5.0E-4</v>
      </c>
      <c r="D72" s="53">
        <v>15.5617352</v>
      </c>
      <c r="E72" s="53">
        <v>0.01512</v>
      </c>
      <c r="F72" s="53">
        <v>30.38</v>
      </c>
    </row>
    <row r="73">
      <c r="A73" s="53">
        <v>71.0</v>
      </c>
      <c r="B73" s="53">
        <v>3.3545899</v>
      </c>
      <c r="C73" s="54">
        <v>5.0E-4</v>
      </c>
      <c r="D73" s="53">
        <v>15.2953768</v>
      </c>
      <c r="E73" s="53">
        <v>0.01512</v>
      </c>
      <c r="F73" s="53">
        <v>30.33</v>
      </c>
    </row>
    <row r="74">
      <c r="A74" s="53">
        <v>72.0</v>
      </c>
      <c r="B74" s="53">
        <v>3.3658209</v>
      </c>
      <c r="C74" s="54">
        <v>5.0E-4</v>
      </c>
      <c r="D74" s="53">
        <v>15.4074898</v>
      </c>
      <c r="E74" s="53">
        <v>0.01512</v>
      </c>
      <c r="F74" s="53">
        <v>30.31</v>
      </c>
    </row>
    <row r="75">
      <c r="A75" s="53">
        <v>73.0</v>
      </c>
      <c r="B75" s="53">
        <v>3.3578048</v>
      </c>
      <c r="C75" s="54">
        <v>5.0E-4</v>
      </c>
      <c r="D75" s="53">
        <v>15.368309</v>
      </c>
      <c r="E75" s="53">
        <v>0.01512</v>
      </c>
      <c r="F75" s="53">
        <v>30.36</v>
      </c>
    </row>
    <row r="76">
      <c r="A76" s="53">
        <v>74.0</v>
      </c>
      <c r="B76" s="53">
        <v>3.3558464</v>
      </c>
      <c r="C76" s="54">
        <v>5.0E-4</v>
      </c>
      <c r="D76" s="53">
        <v>15.0914497</v>
      </c>
      <c r="E76" s="53">
        <v>0.01512</v>
      </c>
      <c r="F76" s="53">
        <v>30.33</v>
      </c>
    </row>
    <row r="77">
      <c r="A77" s="53">
        <v>75.0</v>
      </c>
      <c r="B77" s="53">
        <v>3.3612728</v>
      </c>
      <c r="C77" s="54">
        <v>5.0E-4</v>
      </c>
      <c r="D77" s="53">
        <v>15.114624</v>
      </c>
      <c r="E77" s="53">
        <v>0.01512</v>
      </c>
      <c r="F77" s="53">
        <v>30.51</v>
      </c>
    </row>
    <row r="78">
      <c r="A78" s="53">
        <v>76.0</v>
      </c>
      <c r="B78" s="53">
        <v>3.3593807</v>
      </c>
      <c r="C78" s="54">
        <v>5.0E-4</v>
      </c>
      <c r="D78" s="53">
        <v>15.1327868</v>
      </c>
      <c r="E78" s="53">
        <v>0.01512</v>
      </c>
      <c r="F78" s="53">
        <v>30.31</v>
      </c>
    </row>
    <row r="79">
      <c r="A79" s="53">
        <v>77.0</v>
      </c>
      <c r="B79" s="53">
        <v>3.3575108</v>
      </c>
      <c r="C79" s="54">
        <v>5.0E-4</v>
      </c>
      <c r="D79" s="53">
        <v>15.005022</v>
      </c>
      <c r="E79" s="53">
        <v>0.01512</v>
      </c>
      <c r="F79" s="53">
        <v>30.3</v>
      </c>
    </row>
    <row r="80">
      <c r="A80" s="53">
        <v>78.0</v>
      </c>
      <c r="B80" s="53">
        <v>3.3650107</v>
      </c>
      <c r="C80" s="54">
        <v>5.0E-4</v>
      </c>
      <c r="D80" s="53">
        <v>15.1062937</v>
      </c>
      <c r="E80" s="53">
        <v>0.01512</v>
      </c>
      <c r="F80" s="53">
        <v>30.36</v>
      </c>
    </row>
    <row r="81">
      <c r="A81" s="53">
        <v>79.0</v>
      </c>
      <c r="B81" s="53">
        <v>3.3592997</v>
      </c>
      <c r="C81" s="54">
        <v>5.0E-4</v>
      </c>
      <c r="D81" s="53">
        <v>15.2645645</v>
      </c>
      <c r="E81" s="53">
        <v>0.01512</v>
      </c>
      <c r="F81" s="53">
        <v>30.3</v>
      </c>
    </row>
    <row r="82">
      <c r="A82" s="53">
        <v>80.0</v>
      </c>
      <c r="B82" s="53">
        <v>3.3543773</v>
      </c>
      <c r="C82" s="54">
        <v>5.0E-4</v>
      </c>
      <c r="D82" s="53">
        <v>15.0150747</v>
      </c>
      <c r="E82" s="53">
        <v>0.01512</v>
      </c>
      <c r="F82" s="53">
        <v>30.39</v>
      </c>
    </row>
    <row r="83">
      <c r="A83" s="53">
        <v>81.0</v>
      </c>
      <c r="B83" s="53">
        <v>3.3659277</v>
      </c>
      <c r="C83" s="54">
        <v>5.0E-4</v>
      </c>
      <c r="D83" s="53">
        <v>15.1195059</v>
      </c>
      <c r="E83" s="53">
        <v>0.01512</v>
      </c>
      <c r="F83" s="53">
        <v>30.41</v>
      </c>
    </row>
    <row r="84">
      <c r="A84" s="53">
        <v>82.0</v>
      </c>
      <c r="B84" s="53">
        <v>3.3577652</v>
      </c>
      <c r="C84" s="54">
        <v>5.0E-4</v>
      </c>
      <c r="D84" s="53">
        <v>15.0772228</v>
      </c>
      <c r="E84" s="53">
        <v>0.01512</v>
      </c>
      <c r="F84" s="53">
        <v>30.31</v>
      </c>
    </row>
    <row r="85">
      <c r="A85" s="53">
        <v>83.0</v>
      </c>
      <c r="B85" s="53">
        <v>3.3552928</v>
      </c>
      <c r="C85" s="54">
        <v>5.0E-4</v>
      </c>
      <c r="D85" s="53">
        <v>14.8007774</v>
      </c>
      <c r="E85" s="53">
        <v>0.01512</v>
      </c>
      <c r="F85" s="53">
        <v>30.34</v>
      </c>
    </row>
    <row r="86">
      <c r="A86" s="53">
        <v>84.0</v>
      </c>
      <c r="B86" s="53">
        <v>3.3613622</v>
      </c>
      <c r="C86" s="54">
        <v>5.0E-4</v>
      </c>
      <c r="D86" s="53">
        <v>14.8356075</v>
      </c>
      <c r="E86" s="53">
        <v>0.01512</v>
      </c>
      <c r="F86" s="53">
        <v>30.38</v>
      </c>
    </row>
    <row r="87">
      <c r="A87" s="53">
        <v>85.0</v>
      </c>
      <c r="B87" s="53">
        <v>3.359199</v>
      </c>
      <c r="C87" s="54">
        <v>5.0E-4</v>
      </c>
      <c r="D87" s="53">
        <v>14.8353996</v>
      </c>
      <c r="E87" s="53">
        <v>0.01512</v>
      </c>
      <c r="F87" s="53">
        <v>30.42</v>
      </c>
    </row>
    <row r="88">
      <c r="A88" s="53">
        <v>86.0</v>
      </c>
      <c r="B88" s="53">
        <v>3.3574142</v>
      </c>
      <c r="C88" s="54">
        <v>5.0E-4</v>
      </c>
      <c r="D88" s="53">
        <v>14.7115574</v>
      </c>
      <c r="E88" s="53">
        <v>0.01512</v>
      </c>
      <c r="F88" s="53">
        <v>30.36</v>
      </c>
    </row>
    <row r="89">
      <c r="A89" s="53">
        <v>87.0</v>
      </c>
      <c r="B89" s="53">
        <v>3.3650641</v>
      </c>
      <c r="C89" s="54">
        <v>5.0E-4</v>
      </c>
      <c r="D89" s="53">
        <v>14.8138018</v>
      </c>
      <c r="E89" s="53">
        <v>0.01512</v>
      </c>
      <c r="F89" s="53">
        <v>30.42</v>
      </c>
    </row>
    <row r="90">
      <c r="A90" s="53">
        <v>88.0</v>
      </c>
      <c r="B90" s="53">
        <v>3.3595574</v>
      </c>
      <c r="C90" s="54">
        <v>5.0E-4</v>
      </c>
      <c r="D90" s="53">
        <v>14.9760971</v>
      </c>
      <c r="E90" s="53">
        <v>0.01512</v>
      </c>
      <c r="F90" s="53">
        <v>30.34</v>
      </c>
    </row>
    <row r="91">
      <c r="A91" s="53">
        <v>89.0</v>
      </c>
      <c r="B91" s="53">
        <v>3.3539643</v>
      </c>
      <c r="C91" s="54">
        <v>5.0E-4</v>
      </c>
      <c r="D91" s="53">
        <v>14.7265282</v>
      </c>
      <c r="E91" s="53">
        <v>0.01512</v>
      </c>
      <c r="F91" s="53">
        <v>30.31</v>
      </c>
    </row>
    <row r="92">
      <c r="A92" s="53">
        <v>90.0</v>
      </c>
      <c r="B92" s="53">
        <v>3.3661361</v>
      </c>
      <c r="C92" s="54">
        <v>5.0E-4</v>
      </c>
      <c r="D92" s="53">
        <v>14.8361454</v>
      </c>
      <c r="E92" s="53">
        <v>0.01512</v>
      </c>
      <c r="F92" s="53">
        <v>30.42</v>
      </c>
    </row>
    <row r="93">
      <c r="A93" s="53">
        <v>91.0</v>
      </c>
      <c r="B93" s="53">
        <v>3.3577018</v>
      </c>
      <c r="C93" s="54">
        <v>5.0E-4</v>
      </c>
      <c r="D93" s="53">
        <v>14.7986088</v>
      </c>
      <c r="E93" s="53">
        <v>0.01512</v>
      </c>
      <c r="F93" s="53">
        <v>30.34</v>
      </c>
    </row>
    <row r="94">
      <c r="A94" s="53">
        <v>92.0</v>
      </c>
      <c r="B94" s="53">
        <v>3.354892</v>
      </c>
      <c r="C94" s="54">
        <v>5.0E-4</v>
      </c>
      <c r="D94" s="53">
        <v>14.5061045</v>
      </c>
      <c r="E94" s="53">
        <v>0.01512</v>
      </c>
      <c r="F94" s="53">
        <v>30.34</v>
      </c>
    </row>
    <row r="95">
      <c r="A95" s="53">
        <v>93.0</v>
      </c>
      <c r="B95" s="53">
        <v>3.3614132</v>
      </c>
      <c r="C95" s="54">
        <v>5.0E-4</v>
      </c>
      <c r="D95" s="53">
        <v>14.5396891</v>
      </c>
      <c r="E95" s="53">
        <v>0.01512</v>
      </c>
      <c r="F95" s="53">
        <v>30.38</v>
      </c>
    </row>
    <row r="96">
      <c r="A96" s="53">
        <v>94.0</v>
      </c>
      <c r="B96" s="53">
        <v>3.3592198</v>
      </c>
      <c r="C96" s="54">
        <v>5.0E-4</v>
      </c>
      <c r="D96" s="53">
        <v>14.5372381</v>
      </c>
      <c r="E96" s="53">
        <v>0.01512</v>
      </c>
      <c r="F96" s="53">
        <v>30.31</v>
      </c>
    </row>
    <row r="97">
      <c r="A97" s="53">
        <v>95.0</v>
      </c>
      <c r="B97" s="53">
        <v>3.3571398</v>
      </c>
      <c r="C97" s="54">
        <v>5.0E-4</v>
      </c>
      <c r="D97" s="53">
        <v>14.4196444</v>
      </c>
      <c r="E97" s="53">
        <v>0.01512</v>
      </c>
      <c r="F97" s="53">
        <v>30.31</v>
      </c>
    </row>
    <row r="98">
      <c r="A98" s="53">
        <v>96.0</v>
      </c>
      <c r="B98" s="53">
        <v>3.3651855</v>
      </c>
      <c r="C98" s="54">
        <v>5.0E-4</v>
      </c>
      <c r="D98" s="53">
        <v>14.5277843</v>
      </c>
      <c r="E98" s="53">
        <v>0.01512</v>
      </c>
      <c r="F98" s="53">
        <v>30.3</v>
      </c>
    </row>
    <row r="99">
      <c r="A99" s="53">
        <v>97.0</v>
      </c>
      <c r="B99" s="53">
        <v>3.3595536</v>
      </c>
      <c r="C99" s="54">
        <v>5.0E-4</v>
      </c>
      <c r="D99" s="53">
        <v>14.6791334</v>
      </c>
      <c r="E99" s="53">
        <v>0.01512</v>
      </c>
      <c r="F99" s="53">
        <v>30.27</v>
      </c>
    </row>
    <row r="100">
      <c r="A100" s="53">
        <v>98.0</v>
      </c>
      <c r="B100" s="53">
        <v>3.3535786</v>
      </c>
      <c r="C100" s="54">
        <v>5.0E-4</v>
      </c>
      <c r="D100" s="53">
        <v>14.4268665</v>
      </c>
      <c r="E100" s="53">
        <v>0.01512</v>
      </c>
      <c r="F100" s="53">
        <v>30.34</v>
      </c>
    </row>
    <row r="101">
      <c r="A101" s="53">
        <v>99.0</v>
      </c>
      <c r="B101" s="53">
        <v>3.3662705</v>
      </c>
      <c r="C101" s="54">
        <v>5.0E-4</v>
      </c>
      <c r="D101" s="53">
        <v>14.525423</v>
      </c>
      <c r="E101" s="53">
        <v>0.01512</v>
      </c>
      <c r="F101" s="53">
        <v>30.21</v>
      </c>
    </row>
    <row r="102">
      <c r="A102" s="53">
        <v>100.0</v>
      </c>
      <c r="B102" s="53">
        <v>3.3576555</v>
      </c>
      <c r="C102" s="54">
        <v>5.0E-4</v>
      </c>
      <c r="D102" s="53">
        <v>14.4952517</v>
      </c>
      <c r="E102" s="53">
        <v>0.01512</v>
      </c>
      <c r="F102" s="53">
        <v>30.28</v>
      </c>
    </row>
    <row r="104">
      <c r="A104" s="2" t="s">
        <v>144</v>
      </c>
      <c r="B104" s="45">
        <f>AVERAGE(B3:B102)</f>
        <v>3.359726025</v>
      </c>
    </row>
    <row r="105">
      <c r="A105" s="2" t="s">
        <v>145</v>
      </c>
      <c r="B105" s="45">
        <f>STDEV(B3:B102)</f>
        <v>0.003395497338</v>
      </c>
    </row>
    <row r="106">
      <c r="A106" s="2" t="s">
        <v>146</v>
      </c>
      <c r="B106" s="55">
        <f>B105/10</f>
        <v>0.0003395497338</v>
      </c>
    </row>
    <row r="108">
      <c r="A108" s="2" t="s">
        <v>147</v>
      </c>
      <c r="B108" s="36"/>
      <c r="C108" s="2">
        <v>2756.5</v>
      </c>
      <c r="D108" s="36"/>
      <c r="E108" s="36"/>
      <c r="F108" s="2"/>
      <c r="G108" s="2"/>
      <c r="H108" s="2"/>
      <c r="I108" s="2"/>
      <c r="J108" s="2"/>
      <c r="K108" s="2"/>
      <c r="L108" s="2"/>
      <c r="M108" s="2"/>
      <c r="N108" s="2"/>
    </row>
    <row r="109">
      <c r="A109" s="2" t="s">
        <v>148</v>
      </c>
      <c r="B109" s="56"/>
      <c r="C109" s="36">
        <v>81.8</v>
      </c>
      <c r="D109" s="56"/>
      <c r="E109" s="56"/>
    </row>
    <row r="110">
      <c r="B110" s="36"/>
      <c r="C110" s="36"/>
      <c r="D110" s="36"/>
      <c r="E110" s="36"/>
      <c r="F110" s="2"/>
      <c r="G110" s="2"/>
      <c r="H110" s="2"/>
      <c r="I110" s="2"/>
      <c r="J110" s="2"/>
      <c r="K110" s="2"/>
      <c r="L110" s="2"/>
      <c r="M110" s="2"/>
      <c r="N110" s="2"/>
    </row>
    <row r="111">
      <c r="A111" s="2" t="s">
        <v>149</v>
      </c>
      <c r="B111" s="36"/>
      <c r="C111" s="36">
        <f>(C108+C109/2)*(2*pi()/B104)^2/1000</f>
        <v>9.783777787</v>
      </c>
      <c r="D111" s="36" t="s">
        <v>130</v>
      </c>
      <c r="E111" s="36">
        <f>(C111-D113)/9.8*1000</f>
        <v>-0.08536463168</v>
      </c>
      <c r="F111" s="2"/>
      <c r="G111" s="2"/>
      <c r="H111" s="2"/>
      <c r="I111" s="2"/>
      <c r="J111" s="2"/>
      <c r="K111" s="2"/>
      <c r="L111" s="2"/>
      <c r="M111" s="2"/>
      <c r="N111" s="2"/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9.78461436</v>
      </c>
      <c r="E113" s="36" t="s">
        <v>130</v>
      </c>
      <c r="F113" s="2"/>
      <c r="G113" s="2"/>
      <c r="H113" s="2"/>
      <c r="I113" s="2"/>
      <c r="J113" s="2"/>
      <c r="K113" s="2"/>
      <c r="L113" s="2"/>
      <c r="M113" s="2"/>
      <c r="N113" s="2"/>
    </row>
    <row r="114">
      <c r="A114" s="57" t="s">
        <v>151</v>
      </c>
      <c r="B114" s="56"/>
      <c r="C114" s="56"/>
      <c r="D114" s="56"/>
      <c r="E114" s="56"/>
    </row>
    <row r="115">
      <c r="A115" s="2" t="s">
        <v>152</v>
      </c>
      <c r="B115" s="56"/>
      <c r="C115" s="36">
        <v>9.7785</v>
      </c>
      <c r="D115" s="56"/>
      <c r="E115" s="56"/>
    </row>
    <row r="116">
      <c r="A116" s="33" t="s">
        <v>153</v>
      </c>
      <c r="B116" s="56"/>
      <c r="C116" s="56"/>
      <c r="D116" s="56"/>
      <c r="E116" s="56"/>
    </row>
    <row r="117">
      <c r="A117" s="2" t="s">
        <v>154</v>
      </c>
      <c r="C117" s="45">
        <f>(C111-C115)/9.8*1000</f>
        <v>0.5385496813</v>
      </c>
    </row>
  </sheetData>
  <hyperlinks>
    <hyperlink r:id="rId1" ref="A114"/>
    <hyperlink r:id="rId2" ref="A116"/>
  </hyperlin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43893.0</v>
      </c>
      <c r="B1" s="2"/>
      <c r="C1" s="2"/>
      <c r="D1" s="2"/>
      <c r="E1" s="2"/>
      <c r="F1" s="2"/>
    </row>
    <row r="2">
      <c r="A2" s="2" t="s">
        <v>138</v>
      </c>
      <c r="B2" s="2" t="s">
        <v>139</v>
      </c>
      <c r="C2" s="2" t="s">
        <v>140</v>
      </c>
      <c r="D2" s="2" t="s">
        <v>141</v>
      </c>
      <c r="E2" s="2" t="s">
        <v>142</v>
      </c>
      <c r="F2" s="2" t="s">
        <v>143</v>
      </c>
    </row>
    <row r="3">
      <c r="A3" s="2">
        <v>1.0</v>
      </c>
      <c r="B3" s="2">
        <v>3.384476</v>
      </c>
      <c r="C3" s="55">
        <v>5.0E-4</v>
      </c>
      <c r="D3" s="2">
        <v>30.2516994</v>
      </c>
      <c r="E3" s="2">
        <v>0.015123</v>
      </c>
      <c r="F3" s="2">
        <v>22.5</v>
      </c>
    </row>
    <row r="4">
      <c r="A4" s="2">
        <v>2.0</v>
      </c>
      <c r="B4" s="2">
        <v>3.384476</v>
      </c>
      <c r="C4" s="55">
        <v>5.0E-4</v>
      </c>
      <c r="D4" s="2">
        <v>30.2394638</v>
      </c>
      <c r="E4" s="2">
        <v>0.015123</v>
      </c>
      <c r="F4" s="2">
        <v>22.5</v>
      </c>
    </row>
    <row r="5">
      <c r="A5" s="2">
        <v>3.0</v>
      </c>
      <c r="B5" s="2">
        <v>3.384476</v>
      </c>
      <c r="C5" s="55">
        <v>5.0E-4</v>
      </c>
      <c r="D5" s="2">
        <v>30.0997047</v>
      </c>
      <c r="E5" s="2">
        <v>0.015123</v>
      </c>
      <c r="F5" s="2">
        <v>22.5</v>
      </c>
    </row>
    <row r="6">
      <c r="A6" s="2">
        <v>4.0</v>
      </c>
      <c r="B6" s="2">
        <v>3.384476</v>
      </c>
      <c r="C6" s="55">
        <v>5.0E-4</v>
      </c>
      <c r="D6" s="2">
        <v>29.6696224</v>
      </c>
      <c r="E6" s="2">
        <v>0.015123</v>
      </c>
      <c r="F6" s="2">
        <v>22.5</v>
      </c>
    </row>
    <row r="7">
      <c r="A7" s="2">
        <v>5.0</v>
      </c>
      <c r="B7" s="2">
        <v>3.384476</v>
      </c>
      <c r="C7" s="55">
        <v>5.0E-4</v>
      </c>
      <c r="D7" s="2">
        <v>30.1478844</v>
      </c>
      <c r="E7" s="2">
        <v>0.015123</v>
      </c>
      <c r="F7" s="2">
        <v>22.5</v>
      </c>
    </row>
    <row r="8">
      <c r="A8" s="2">
        <v>6.0</v>
      </c>
      <c r="B8" s="2">
        <v>3.384476</v>
      </c>
      <c r="C8" s="55">
        <v>5.0E-4</v>
      </c>
      <c r="D8" s="2">
        <v>29.5691566</v>
      </c>
      <c r="E8" s="2">
        <v>0.015123</v>
      </c>
      <c r="F8" s="2">
        <v>22.5</v>
      </c>
    </row>
    <row r="9">
      <c r="A9" s="2">
        <v>7.0</v>
      </c>
      <c r="B9" s="2">
        <v>3.384476</v>
      </c>
      <c r="C9" s="55">
        <v>5.0E-4</v>
      </c>
      <c r="D9" s="2">
        <v>30.0757351</v>
      </c>
      <c r="E9" s="2">
        <v>0.015123</v>
      </c>
      <c r="F9" s="2">
        <v>22.5</v>
      </c>
    </row>
    <row r="10">
      <c r="A10" s="2">
        <v>8.0</v>
      </c>
      <c r="B10" s="2">
        <v>3.384476</v>
      </c>
      <c r="C10" s="55">
        <v>5.0E-4</v>
      </c>
      <c r="D10" s="2">
        <v>30.2043705</v>
      </c>
      <c r="E10" s="2">
        <v>0.015123</v>
      </c>
      <c r="F10" s="2">
        <v>22.5</v>
      </c>
    </row>
    <row r="11">
      <c r="A11" s="2">
        <v>9.0</v>
      </c>
      <c r="B11" s="2">
        <v>3.384476</v>
      </c>
      <c r="C11" s="55">
        <v>5.0E-4</v>
      </c>
      <c r="D11" s="2">
        <v>30.2339725</v>
      </c>
      <c r="E11" s="2">
        <v>0.015123</v>
      </c>
      <c r="F11" s="2">
        <v>22.5</v>
      </c>
    </row>
    <row r="12">
      <c r="A12" s="2">
        <v>10.0</v>
      </c>
      <c r="B12" s="2">
        <v>3.384476</v>
      </c>
      <c r="C12" s="55">
        <v>5.0E-4</v>
      </c>
      <c r="D12" s="2">
        <v>29.784687</v>
      </c>
      <c r="E12" s="2">
        <v>0.015123</v>
      </c>
      <c r="F12" s="2">
        <v>22.5</v>
      </c>
    </row>
    <row r="13">
      <c r="A13" s="2">
        <v>11.0</v>
      </c>
      <c r="B13" s="2">
        <v>3.384476</v>
      </c>
      <c r="C13" s="55">
        <v>5.0E-4</v>
      </c>
      <c r="D13" s="2">
        <v>29.6725025</v>
      </c>
      <c r="E13" s="2">
        <v>0.015123</v>
      </c>
      <c r="F13" s="2">
        <v>22.5</v>
      </c>
    </row>
    <row r="14">
      <c r="A14" s="2">
        <v>12.0</v>
      </c>
      <c r="B14" s="2">
        <v>3.384476</v>
      </c>
      <c r="C14" s="55">
        <v>5.0E-4</v>
      </c>
      <c r="D14" s="2">
        <v>29.9877224</v>
      </c>
      <c r="E14" s="2">
        <v>0.015123</v>
      </c>
      <c r="F14" s="2">
        <v>22.5</v>
      </c>
    </row>
    <row r="15">
      <c r="A15" s="2">
        <v>13.0</v>
      </c>
      <c r="B15" s="2">
        <v>3.384476</v>
      </c>
      <c r="C15" s="55">
        <v>5.0E-4</v>
      </c>
      <c r="D15" s="2">
        <v>29.5903549</v>
      </c>
      <c r="E15" s="2">
        <v>0.015123</v>
      </c>
      <c r="F15" s="2">
        <v>22.5</v>
      </c>
    </row>
    <row r="16">
      <c r="A16" s="2">
        <v>14.0</v>
      </c>
      <c r="B16" s="2">
        <v>3.384476</v>
      </c>
      <c r="C16" s="55">
        <v>5.0E-4</v>
      </c>
      <c r="D16" s="2">
        <v>29.5455494</v>
      </c>
      <c r="E16" s="2">
        <v>0.015123</v>
      </c>
      <c r="F16" s="2">
        <v>22.5</v>
      </c>
    </row>
    <row r="17">
      <c r="A17" s="2">
        <v>15.0</v>
      </c>
      <c r="B17" s="2">
        <v>3.384476</v>
      </c>
      <c r="C17" s="55">
        <v>5.0E-4</v>
      </c>
      <c r="D17" s="2">
        <v>30.0084171</v>
      </c>
      <c r="E17" s="2">
        <v>0.015123</v>
      </c>
      <c r="F17" s="2">
        <v>22.5</v>
      </c>
    </row>
    <row r="18">
      <c r="A18" s="2">
        <v>16.0</v>
      </c>
      <c r="B18" s="2">
        <v>3.384476</v>
      </c>
      <c r="C18" s="55">
        <v>5.0E-4</v>
      </c>
      <c r="D18" s="2">
        <v>29.9912186</v>
      </c>
      <c r="E18" s="2">
        <v>0.015123</v>
      </c>
      <c r="F18" s="2">
        <v>22.5</v>
      </c>
    </row>
    <row r="19">
      <c r="A19" s="2">
        <v>17.0</v>
      </c>
      <c r="B19" s="2">
        <v>3.384476</v>
      </c>
      <c r="C19" s="55">
        <v>5.0E-4</v>
      </c>
      <c r="D19" s="2">
        <v>29.8185654</v>
      </c>
      <c r="E19" s="2">
        <v>0.015123</v>
      </c>
      <c r="F19" s="2">
        <v>22.5</v>
      </c>
    </row>
    <row r="20">
      <c r="A20" s="2">
        <v>18.0</v>
      </c>
      <c r="B20" s="2">
        <v>3.384476</v>
      </c>
      <c r="C20" s="55">
        <v>5.0E-4</v>
      </c>
      <c r="D20" s="2">
        <v>29.4814091</v>
      </c>
      <c r="E20" s="2">
        <v>0.015123</v>
      </c>
      <c r="F20" s="2">
        <v>22.5</v>
      </c>
    </row>
    <row r="21">
      <c r="A21" s="2">
        <v>19.0</v>
      </c>
      <c r="B21" s="2">
        <v>3.384476</v>
      </c>
      <c r="C21" s="55">
        <v>5.0E-4</v>
      </c>
      <c r="D21" s="2">
        <v>29.4042072</v>
      </c>
      <c r="E21" s="2">
        <v>0.015123</v>
      </c>
      <c r="F21" s="2">
        <v>22.5</v>
      </c>
    </row>
    <row r="22">
      <c r="A22" s="2">
        <v>20.0</v>
      </c>
      <c r="B22" s="2">
        <v>3.384476</v>
      </c>
      <c r="C22" s="55">
        <v>5.0E-4</v>
      </c>
      <c r="D22" s="2">
        <v>29.3785038</v>
      </c>
      <c r="E22" s="2">
        <v>0.015123</v>
      </c>
      <c r="F22" s="2">
        <v>22.5</v>
      </c>
    </row>
    <row r="23">
      <c r="A23" s="2">
        <v>21.0</v>
      </c>
      <c r="B23" s="2">
        <v>3.384476</v>
      </c>
      <c r="C23" s="55">
        <v>5.0E-4</v>
      </c>
      <c r="D23" s="2">
        <v>29.6734047</v>
      </c>
      <c r="E23" s="2">
        <v>0.015123</v>
      </c>
      <c r="F23" s="2">
        <v>22.5</v>
      </c>
    </row>
    <row r="24">
      <c r="A24" s="2">
        <v>22.0</v>
      </c>
      <c r="B24" s="2">
        <v>3.384476</v>
      </c>
      <c r="C24" s="55">
        <v>5.0E-4</v>
      </c>
      <c r="D24" s="2">
        <v>29.571722</v>
      </c>
      <c r="E24" s="2">
        <v>0.015123</v>
      </c>
      <c r="F24" s="2">
        <v>22.5</v>
      </c>
    </row>
    <row r="25">
      <c r="A25" s="2">
        <v>23.0</v>
      </c>
      <c r="B25" s="2">
        <v>3.384476</v>
      </c>
      <c r="C25" s="55">
        <v>5.0E-4</v>
      </c>
      <c r="D25" s="2">
        <v>29.9159679</v>
      </c>
      <c r="E25" s="2">
        <v>0.015123</v>
      </c>
      <c r="F25" s="2">
        <v>22.5</v>
      </c>
    </row>
    <row r="26">
      <c r="A26" s="2">
        <v>24.0</v>
      </c>
      <c r="B26" s="2">
        <v>3.384476</v>
      </c>
      <c r="C26" s="55">
        <v>5.0E-4</v>
      </c>
      <c r="D26" s="2">
        <v>29.3086376</v>
      </c>
      <c r="E26" s="2">
        <v>0.015123</v>
      </c>
      <c r="F26" s="2">
        <v>22.5</v>
      </c>
    </row>
    <row r="27">
      <c r="A27" s="2">
        <v>25.0</v>
      </c>
      <c r="B27" s="2">
        <v>3.384476</v>
      </c>
      <c r="C27" s="55">
        <v>5.0E-4</v>
      </c>
      <c r="D27" s="2">
        <v>29.700531</v>
      </c>
      <c r="E27" s="2">
        <v>0.015123</v>
      </c>
      <c r="F27" s="2">
        <v>22.5</v>
      </c>
    </row>
    <row r="28">
      <c r="A28" s="2">
        <v>26.0</v>
      </c>
      <c r="B28" s="2">
        <v>3.384476</v>
      </c>
      <c r="C28" s="55">
        <v>5.0E-4</v>
      </c>
      <c r="D28" s="2">
        <v>29.1390381</v>
      </c>
      <c r="E28" s="2">
        <v>0.015123</v>
      </c>
      <c r="F28" s="2">
        <v>22.5</v>
      </c>
    </row>
    <row r="29">
      <c r="A29" s="2">
        <v>27.0</v>
      </c>
      <c r="B29" s="2">
        <v>3.384476</v>
      </c>
      <c r="C29" s="55">
        <v>5.0E-4</v>
      </c>
      <c r="D29" s="2">
        <v>29.7204094</v>
      </c>
      <c r="E29" s="2">
        <v>0.015123</v>
      </c>
      <c r="F29" s="2">
        <v>22.5</v>
      </c>
    </row>
    <row r="30">
      <c r="A30" s="2">
        <v>28.0</v>
      </c>
      <c r="B30" s="2">
        <v>3.384476</v>
      </c>
      <c r="C30" s="55">
        <v>5.0E-4</v>
      </c>
      <c r="D30" s="2">
        <v>29.5658169</v>
      </c>
      <c r="E30" s="2">
        <v>0.015123</v>
      </c>
      <c r="F30" s="2">
        <v>22.5</v>
      </c>
    </row>
    <row r="31">
      <c r="A31" s="2">
        <v>29.0</v>
      </c>
      <c r="B31" s="2">
        <v>3.384476</v>
      </c>
      <c r="C31" s="55">
        <v>5.0E-4</v>
      </c>
      <c r="D31" s="2">
        <v>29.4968395</v>
      </c>
      <c r="E31" s="2">
        <v>0.015123</v>
      </c>
      <c r="F31" s="2">
        <v>22.5</v>
      </c>
    </row>
    <row r="32">
      <c r="A32" s="2">
        <v>30.0</v>
      </c>
      <c r="B32" s="2">
        <v>3.384476</v>
      </c>
      <c r="C32" s="55">
        <v>5.0E-4</v>
      </c>
      <c r="D32" s="2">
        <v>29.1460514</v>
      </c>
      <c r="E32" s="2">
        <v>0.015123</v>
      </c>
      <c r="F32" s="2">
        <v>22.5</v>
      </c>
    </row>
    <row r="33">
      <c r="A33" s="2">
        <v>31.0</v>
      </c>
      <c r="B33" s="2">
        <v>3.384476</v>
      </c>
      <c r="C33" s="55">
        <v>5.0E-4</v>
      </c>
      <c r="D33" s="2">
        <v>29.4968395</v>
      </c>
      <c r="E33" s="2">
        <v>0.015123</v>
      </c>
      <c r="F33" s="2">
        <v>22.5</v>
      </c>
    </row>
    <row r="34">
      <c r="A34" s="2">
        <v>32.0</v>
      </c>
      <c r="B34" s="2">
        <v>3.384476</v>
      </c>
      <c r="C34" s="55">
        <v>5.0E-4</v>
      </c>
      <c r="D34" s="2">
        <v>29.0119457</v>
      </c>
      <c r="E34" s="2">
        <v>0.015123</v>
      </c>
      <c r="F34" s="2">
        <v>22.5</v>
      </c>
    </row>
    <row r="35">
      <c r="A35" s="2">
        <v>33.0</v>
      </c>
      <c r="B35" s="2">
        <v>3.384476</v>
      </c>
      <c r="C35" s="55">
        <v>5.0E-4</v>
      </c>
      <c r="D35" s="2">
        <v>29.3869877</v>
      </c>
      <c r="E35" s="2">
        <v>0.015123</v>
      </c>
      <c r="F35" s="2">
        <v>22.5</v>
      </c>
    </row>
    <row r="36">
      <c r="A36" s="2">
        <v>34.0</v>
      </c>
      <c r="B36" s="2">
        <v>3.384476</v>
      </c>
      <c r="C36" s="55">
        <v>5.0E-4</v>
      </c>
      <c r="D36" s="2">
        <v>29.6670971</v>
      </c>
      <c r="E36" s="2">
        <v>0.015123</v>
      </c>
      <c r="F36" s="2">
        <v>22.5</v>
      </c>
    </row>
    <row r="37">
      <c r="A37" s="2">
        <v>35.0</v>
      </c>
      <c r="B37" s="2">
        <v>3.384476</v>
      </c>
      <c r="C37" s="55">
        <v>5.0E-4</v>
      </c>
      <c r="D37" s="2">
        <v>29.6665554</v>
      </c>
      <c r="E37" s="2">
        <v>0.015123</v>
      </c>
      <c r="F37" s="2">
        <v>22.5</v>
      </c>
    </row>
    <row r="38">
      <c r="A38" s="2">
        <v>36.0</v>
      </c>
      <c r="B38" s="2">
        <v>3.384476</v>
      </c>
      <c r="C38" s="55">
        <v>5.0E-4</v>
      </c>
      <c r="D38" s="2">
        <v>29.1077232</v>
      </c>
      <c r="E38" s="2">
        <v>0.015123</v>
      </c>
      <c r="F38" s="2">
        <v>22.5</v>
      </c>
    </row>
    <row r="39">
      <c r="A39" s="2">
        <v>37.0</v>
      </c>
      <c r="B39" s="2">
        <v>3.384476</v>
      </c>
      <c r="C39" s="55">
        <v>5.0E-4</v>
      </c>
      <c r="D39" s="2">
        <v>29.3627262</v>
      </c>
      <c r="E39" s="2">
        <v>0.015123</v>
      </c>
      <c r="F39" s="2">
        <v>22.5</v>
      </c>
    </row>
    <row r="40">
      <c r="A40" s="2">
        <v>38.0</v>
      </c>
      <c r="B40" s="2">
        <v>3.384476</v>
      </c>
      <c r="C40" s="55">
        <v>5.0E-4</v>
      </c>
      <c r="D40" s="2">
        <v>29.4194393</v>
      </c>
      <c r="E40" s="2">
        <v>0.015123</v>
      </c>
      <c r="F40" s="2">
        <v>22.5</v>
      </c>
    </row>
    <row r="41">
      <c r="A41" s="2">
        <v>39.0</v>
      </c>
      <c r="B41" s="2">
        <v>3.384476</v>
      </c>
      <c r="C41" s="55">
        <v>5.0E-4</v>
      </c>
      <c r="D41" s="2">
        <v>28.9620571</v>
      </c>
      <c r="E41" s="2">
        <v>0.015123</v>
      </c>
      <c r="F41" s="2">
        <v>22.5</v>
      </c>
    </row>
    <row r="42">
      <c r="A42" s="2">
        <v>40.0</v>
      </c>
      <c r="B42" s="2">
        <v>3.384476</v>
      </c>
      <c r="C42" s="55">
        <v>5.0E-4</v>
      </c>
      <c r="D42" s="2">
        <v>29.15452</v>
      </c>
      <c r="E42" s="2">
        <v>0.015123</v>
      </c>
      <c r="F42" s="2">
        <v>22.5</v>
      </c>
    </row>
    <row r="43">
      <c r="A43" s="2">
        <v>41.0</v>
      </c>
      <c r="B43" s="2">
        <v>3.384476</v>
      </c>
      <c r="C43" s="55">
        <v>5.0E-4</v>
      </c>
      <c r="D43" s="2">
        <v>29.4260559</v>
      </c>
      <c r="E43" s="2">
        <v>0.015123</v>
      </c>
      <c r="F43" s="2">
        <v>22.5</v>
      </c>
    </row>
    <row r="44">
      <c r="A44" s="2">
        <v>42.0</v>
      </c>
      <c r="B44" s="2">
        <v>3.384476</v>
      </c>
      <c r="C44" s="55">
        <v>5.0E-4</v>
      </c>
      <c r="D44" s="2">
        <v>29.5470982</v>
      </c>
      <c r="E44" s="2">
        <v>0.015123</v>
      </c>
      <c r="F44" s="2">
        <v>22.5</v>
      </c>
    </row>
    <row r="45">
      <c r="A45" s="2">
        <v>43.0</v>
      </c>
      <c r="B45" s="2">
        <v>3.384476</v>
      </c>
      <c r="C45" s="55">
        <v>5.0E-4</v>
      </c>
      <c r="D45" s="2">
        <v>29.3191948</v>
      </c>
      <c r="E45" s="2">
        <v>0.015123</v>
      </c>
      <c r="F45" s="2">
        <v>22.5</v>
      </c>
    </row>
    <row r="46">
      <c r="A46" s="2">
        <v>44.0</v>
      </c>
      <c r="B46" s="2">
        <v>3.384476</v>
      </c>
      <c r="C46" s="55">
        <v>5.0E-4</v>
      </c>
      <c r="D46" s="2">
        <v>28.9773483</v>
      </c>
      <c r="E46" s="2">
        <v>0.015123</v>
      </c>
      <c r="F46" s="2">
        <v>22.5</v>
      </c>
    </row>
    <row r="47">
      <c r="A47" s="2">
        <v>45.0</v>
      </c>
      <c r="B47" s="2">
        <v>3.384476</v>
      </c>
      <c r="C47" s="55">
        <v>5.0E-4</v>
      </c>
      <c r="D47" s="2">
        <v>28.8966637</v>
      </c>
      <c r="E47" s="2">
        <v>0.015123</v>
      </c>
      <c r="F47" s="2">
        <v>22.5</v>
      </c>
    </row>
    <row r="48">
      <c r="A48" s="2">
        <v>46.0</v>
      </c>
      <c r="B48" s="2">
        <v>3.384476</v>
      </c>
      <c r="C48" s="55">
        <v>5.0E-4</v>
      </c>
      <c r="D48" s="2">
        <v>28.7620106</v>
      </c>
      <c r="E48" s="2">
        <v>0.015123</v>
      </c>
      <c r="F48" s="2">
        <v>22.5</v>
      </c>
    </row>
    <row r="49">
      <c r="A49" s="2">
        <v>47.0</v>
      </c>
      <c r="B49" s="2">
        <v>3.384476</v>
      </c>
      <c r="C49" s="55">
        <v>5.0E-4</v>
      </c>
      <c r="D49" s="2">
        <v>29.15452</v>
      </c>
      <c r="E49" s="2">
        <v>0.015123</v>
      </c>
      <c r="F49" s="2">
        <v>22.5</v>
      </c>
    </row>
    <row r="50">
      <c r="A50" s="2">
        <v>48.0</v>
      </c>
      <c r="B50" s="2">
        <v>3.384476</v>
      </c>
      <c r="C50" s="55">
        <v>5.0E-4</v>
      </c>
      <c r="D50" s="2">
        <v>29.098938</v>
      </c>
      <c r="E50" s="2">
        <v>0.015123</v>
      </c>
      <c r="F50" s="2">
        <v>22.5</v>
      </c>
    </row>
    <row r="51">
      <c r="A51" s="2">
        <v>49.0</v>
      </c>
      <c r="B51" s="2">
        <v>3.384476</v>
      </c>
      <c r="C51" s="55">
        <v>5.0E-4</v>
      </c>
      <c r="D51" s="2">
        <v>29.1601448</v>
      </c>
      <c r="E51" s="2">
        <v>0.015123</v>
      </c>
      <c r="F51" s="2">
        <v>22.5</v>
      </c>
    </row>
    <row r="52">
      <c r="A52" s="2">
        <v>50.0</v>
      </c>
      <c r="B52" s="2">
        <v>3.384476</v>
      </c>
      <c r="C52" s="55">
        <v>5.0E-4</v>
      </c>
      <c r="D52" s="2">
        <v>28.7886276</v>
      </c>
      <c r="E52" s="2">
        <v>0.015123</v>
      </c>
      <c r="F52" s="2">
        <v>22.5</v>
      </c>
    </row>
    <row r="53">
      <c r="A53" s="2">
        <v>51.0</v>
      </c>
      <c r="B53" s="2">
        <v>3.384476</v>
      </c>
      <c r="C53" s="55">
        <v>5.0E-4</v>
      </c>
      <c r="D53" s="2">
        <v>29.2437706</v>
      </c>
      <c r="E53" s="2">
        <v>0.015123</v>
      </c>
      <c r="F53" s="2">
        <v>22.5</v>
      </c>
    </row>
    <row r="54">
      <c r="A54" s="2">
        <v>52.0</v>
      </c>
      <c r="B54" s="2">
        <v>3.384476</v>
      </c>
      <c r="C54" s="55">
        <v>5.0E-4</v>
      </c>
      <c r="D54" s="2">
        <v>28.6128445</v>
      </c>
      <c r="E54" s="2">
        <v>0.015123</v>
      </c>
      <c r="F54" s="2">
        <v>22.5</v>
      </c>
    </row>
    <row r="55">
      <c r="A55" s="2">
        <v>53.0</v>
      </c>
      <c r="B55" s="2">
        <v>3.384476</v>
      </c>
      <c r="C55" s="55">
        <v>5.0E-4</v>
      </c>
      <c r="D55" s="2">
        <v>29.1801224</v>
      </c>
      <c r="E55" s="2">
        <v>0.015123</v>
      </c>
      <c r="F55" s="2">
        <v>22.5</v>
      </c>
    </row>
    <row r="56">
      <c r="A56" s="2">
        <v>54.0</v>
      </c>
      <c r="B56" s="2">
        <v>3.384476</v>
      </c>
      <c r="C56" s="55">
        <v>5.0E-4</v>
      </c>
      <c r="D56" s="2">
        <v>28.9211884</v>
      </c>
      <c r="E56" s="2">
        <v>0.015123</v>
      </c>
      <c r="F56" s="2">
        <v>22.5</v>
      </c>
    </row>
    <row r="57">
      <c r="A57" s="2">
        <v>55.0</v>
      </c>
      <c r="B57" s="2">
        <v>3.384476</v>
      </c>
      <c r="C57" s="55">
        <v>5.0E-4</v>
      </c>
      <c r="D57" s="2">
        <v>28.9232426</v>
      </c>
      <c r="E57" s="2">
        <v>0.015123</v>
      </c>
      <c r="F57" s="2">
        <v>22.5</v>
      </c>
    </row>
    <row r="58">
      <c r="A58" s="2">
        <v>56.0</v>
      </c>
      <c r="B58" s="2">
        <v>3.384476</v>
      </c>
      <c r="C58" s="55">
        <v>5.0E-4</v>
      </c>
      <c r="D58" s="2">
        <v>28.657053</v>
      </c>
      <c r="E58" s="2">
        <v>0.015123</v>
      </c>
      <c r="F58" s="2">
        <v>22.5</v>
      </c>
    </row>
    <row r="59">
      <c r="A59" s="2">
        <v>57.0</v>
      </c>
      <c r="B59" s="2">
        <v>3.384476</v>
      </c>
      <c r="C59" s="55">
        <v>5.0E-4</v>
      </c>
      <c r="D59" s="2">
        <v>28.8584194</v>
      </c>
      <c r="E59" s="2">
        <v>0.015123</v>
      </c>
      <c r="F59" s="2">
        <v>22.5</v>
      </c>
    </row>
    <row r="60">
      <c r="A60" s="2">
        <v>58.0</v>
      </c>
      <c r="B60" s="2">
        <v>3.384476</v>
      </c>
      <c r="C60" s="55">
        <v>5.0E-4</v>
      </c>
      <c r="D60" s="2">
        <v>28.5990543</v>
      </c>
      <c r="E60" s="2">
        <v>0.015123</v>
      </c>
      <c r="F60" s="2">
        <v>22.5</v>
      </c>
    </row>
    <row r="61">
      <c r="A61" s="2">
        <v>59.0</v>
      </c>
      <c r="B61" s="2">
        <v>3.384476</v>
      </c>
      <c r="C61" s="55">
        <v>5.0E-4</v>
      </c>
      <c r="D61" s="2">
        <v>28.6693878</v>
      </c>
      <c r="E61" s="2">
        <v>0.015123</v>
      </c>
      <c r="F61" s="2">
        <v>22.5</v>
      </c>
    </row>
    <row r="62">
      <c r="A62" s="2">
        <v>60.0</v>
      </c>
      <c r="B62" s="2">
        <v>3.384476</v>
      </c>
      <c r="C62" s="55">
        <v>5.0E-4</v>
      </c>
      <c r="D62" s="2">
        <v>29.1896534</v>
      </c>
      <c r="E62" s="2">
        <v>0.015123</v>
      </c>
      <c r="F62" s="2">
        <v>22.5</v>
      </c>
    </row>
    <row r="63">
      <c r="A63" s="2">
        <v>61.0</v>
      </c>
      <c r="B63" s="2">
        <v>3.384476</v>
      </c>
      <c r="C63" s="55">
        <v>5.0E-4</v>
      </c>
      <c r="D63" s="2">
        <v>29.0666161</v>
      </c>
      <c r="E63" s="2">
        <v>0.015123</v>
      </c>
      <c r="F63" s="2">
        <v>22.5</v>
      </c>
    </row>
    <row r="64">
      <c r="A64" s="2">
        <v>62.0</v>
      </c>
      <c r="B64" s="2">
        <v>3.384476</v>
      </c>
      <c r="C64" s="55">
        <v>5.0E-4</v>
      </c>
      <c r="D64" s="2">
        <v>28.5205116</v>
      </c>
      <c r="E64" s="2">
        <v>0.015123</v>
      </c>
      <c r="F64" s="2">
        <v>22.5</v>
      </c>
    </row>
    <row r="65">
      <c r="A65" s="2">
        <v>63.0</v>
      </c>
      <c r="B65" s="2">
        <v>3.384476</v>
      </c>
      <c r="C65" s="55">
        <v>5.0E-4</v>
      </c>
      <c r="D65" s="2">
        <v>28.9739685</v>
      </c>
      <c r="E65" s="2">
        <v>0.015123</v>
      </c>
      <c r="F65" s="2">
        <v>22.5</v>
      </c>
    </row>
    <row r="66">
      <c r="A66" s="2">
        <v>64.0</v>
      </c>
      <c r="B66" s="2">
        <v>3.384476</v>
      </c>
      <c r="C66" s="55">
        <v>5.0E-4</v>
      </c>
      <c r="D66" s="2">
        <v>28.8932419</v>
      </c>
      <c r="E66" s="2">
        <v>0.015123</v>
      </c>
      <c r="F66" s="2">
        <v>22.5</v>
      </c>
    </row>
    <row r="67">
      <c r="A67" s="2">
        <v>65.0</v>
      </c>
      <c r="B67" s="2">
        <v>3.384476</v>
      </c>
      <c r="C67" s="55">
        <v>5.0E-4</v>
      </c>
      <c r="D67" s="2">
        <v>28.4485855</v>
      </c>
      <c r="E67" s="2">
        <v>0.015123</v>
      </c>
      <c r="F67" s="2">
        <v>22.5</v>
      </c>
    </row>
    <row r="68">
      <c r="A68" s="2">
        <v>66.0</v>
      </c>
      <c r="B68" s="2">
        <v>3.384476</v>
      </c>
      <c r="C68" s="55">
        <v>5.0E-4</v>
      </c>
      <c r="D68" s="2">
        <v>28.7670364</v>
      </c>
      <c r="E68" s="2">
        <v>0.015123</v>
      </c>
      <c r="F68" s="2">
        <v>22.5</v>
      </c>
    </row>
    <row r="69">
      <c r="A69" s="2">
        <v>67.0</v>
      </c>
      <c r="B69" s="2">
        <v>3.384476</v>
      </c>
      <c r="C69" s="55">
        <v>5.0E-4</v>
      </c>
      <c r="D69" s="2">
        <v>28.9246693</v>
      </c>
      <c r="E69" s="2">
        <v>0.015123</v>
      </c>
      <c r="F69" s="2">
        <v>22.5</v>
      </c>
    </row>
    <row r="70">
      <c r="A70" s="2">
        <v>68.0</v>
      </c>
      <c r="B70" s="2">
        <v>3.384476</v>
      </c>
      <c r="C70" s="55">
        <v>5.0E-4</v>
      </c>
      <c r="D70" s="2">
        <v>29.0998039</v>
      </c>
      <c r="E70" s="2">
        <v>0.015123</v>
      </c>
      <c r="F70" s="2">
        <v>22.5</v>
      </c>
    </row>
    <row r="71">
      <c r="A71" s="2">
        <v>69.0</v>
      </c>
      <c r="B71" s="2">
        <v>3.384476</v>
      </c>
      <c r="C71" s="55">
        <v>5.0E-4</v>
      </c>
      <c r="D71" s="2">
        <v>28.8504658</v>
      </c>
      <c r="E71" s="2">
        <v>0.015123</v>
      </c>
      <c r="F71" s="2">
        <v>22.5</v>
      </c>
    </row>
    <row r="72">
      <c r="A72" s="2">
        <v>70.0</v>
      </c>
      <c r="B72" s="2">
        <v>3.384476</v>
      </c>
      <c r="C72" s="55">
        <v>5.0E-4</v>
      </c>
      <c r="D72" s="2">
        <v>28.486969</v>
      </c>
      <c r="E72" s="2">
        <v>0.015123</v>
      </c>
      <c r="F72" s="2">
        <v>22.5</v>
      </c>
    </row>
    <row r="73">
      <c r="A73" s="2">
        <v>71.0</v>
      </c>
      <c r="B73" s="2">
        <v>3.384476</v>
      </c>
      <c r="C73" s="55">
        <v>5.0E-4</v>
      </c>
      <c r="D73" s="2">
        <v>28.6628819</v>
      </c>
      <c r="E73" s="2">
        <v>0.015123</v>
      </c>
      <c r="F73" s="2">
        <v>22.5</v>
      </c>
    </row>
    <row r="74">
      <c r="A74" s="2">
        <v>72.0</v>
      </c>
      <c r="B74" s="2">
        <v>3.384476</v>
      </c>
      <c r="C74" s="55">
        <v>5.0E-4</v>
      </c>
      <c r="D74" s="2">
        <v>28.2471066</v>
      </c>
      <c r="E74" s="2">
        <v>0.015123</v>
      </c>
      <c r="F74" s="2">
        <v>22.5</v>
      </c>
    </row>
    <row r="75">
      <c r="A75" s="2">
        <v>73.0</v>
      </c>
      <c r="B75" s="2">
        <v>3.384476</v>
      </c>
      <c r="C75" s="55">
        <v>5.0E-4</v>
      </c>
      <c r="D75" s="2">
        <v>28.6678162</v>
      </c>
      <c r="E75" s="2">
        <v>0.015123</v>
      </c>
      <c r="F75" s="2">
        <v>22.5</v>
      </c>
    </row>
    <row r="76">
      <c r="A76" s="2">
        <v>74.0</v>
      </c>
      <c r="B76" s="2">
        <v>3.384476</v>
      </c>
      <c r="C76" s="55">
        <v>5.0E-4</v>
      </c>
      <c r="D76" s="2">
        <v>28.7255325</v>
      </c>
      <c r="E76" s="2">
        <v>0.015123</v>
      </c>
      <c r="F76" s="2">
        <v>22.5</v>
      </c>
    </row>
    <row r="77">
      <c r="A77" s="2">
        <v>75.0</v>
      </c>
      <c r="B77" s="2">
        <v>3.384476</v>
      </c>
      <c r="C77" s="55">
        <v>5.0E-4</v>
      </c>
      <c r="D77" s="2">
        <v>28.4021587</v>
      </c>
      <c r="E77" s="2">
        <v>0.015123</v>
      </c>
      <c r="F77" s="2">
        <v>22.5</v>
      </c>
    </row>
    <row r="78">
      <c r="A78" s="2">
        <v>76.0</v>
      </c>
      <c r="B78" s="2">
        <v>3.384476</v>
      </c>
      <c r="C78" s="55">
        <v>5.0E-4</v>
      </c>
      <c r="D78" s="2">
        <v>28.3787804</v>
      </c>
      <c r="E78" s="2">
        <v>0.015123</v>
      </c>
      <c r="F78" s="2">
        <v>22.5</v>
      </c>
    </row>
    <row r="79">
      <c r="A79" s="2">
        <v>77.0</v>
      </c>
      <c r="B79" s="2">
        <v>3.384476</v>
      </c>
      <c r="C79" s="55">
        <v>5.0E-4</v>
      </c>
      <c r="D79" s="2">
        <v>28.8227158</v>
      </c>
      <c r="E79" s="2">
        <v>0.015123</v>
      </c>
      <c r="F79" s="2">
        <v>22.5</v>
      </c>
    </row>
    <row r="80">
      <c r="A80" s="2">
        <v>78.0</v>
      </c>
      <c r="B80" s="2">
        <v>3.384476</v>
      </c>
      <c r="C80" s="55">
        <v>5.0E-4</v>
      </c>
      <c r="D80" s="2">
        <v>28.1780128</v>
      </c>
      <c r="E80" s="2">
        <v>0.015123</v>
      </c>
      <c r="F80" s="2">
        <v>22.5</v>
      </c>
    </row>
    <row r="81">
      <c r="A81" s="2">
        <v>79.0</v>
      </c>
      <c r="B81" s="2">
        <v>3.384476</v>
      </c>
      <c r="C81" s="55">
        <v>5.0E-4</v>
      </c>
      <c r="D81" s="2">
        <v>28.7344303</v>
      </c>
      <c r="E81" s="2">
        <v>0.015123</v>
      </c>
      <c r="F81" s="2">
        <v>22.5</v>
      </c>
    </row>
    <row r="82">
      <c r="A82" s="2">
        <v>80.0</v>
      </c>
      <c r="B82" s="2">
        <v>3.384476</v>
      </c>
      <c r="C82" s="55">
        <v>5.0E-4</v>
      </c>
      <c r="D82" s="2">
        <v>28.3475399</v>
      </c>
      <c r="E82" s="2">
        <v>0.015123</v>
      </c>
      <c r="F82" s="2">
        <v>22.5</v>
      </c>
    </row>
    <row r="83">
      <c r="A83" s="2">
        <v>81.0</v>
      </c>
      <c r="B83" s="2">
        <v>3.384476</v>
      </c>
      <c r="C83" s="55">
        <v>5.0E-4</v>
      </c>
      <c r="D83" s="2">
        <v>28.3778439</v>
      </c>
      <c r="E83" s="2">
        <v>0.015123</v>
      </c>
      <c r="F83" s="2">
        <v>22.5</v>
      </c>
    </row>
    <row r="84">
      <c r="A84" s="2">
        <v>82.0</v>
      </c>
      <c r="B84" s="2">
        <v>3.384476</v>
      </c>
      <c r="C84" s="55">
        <v>5.0E-4</v>
      </c>
      <c r="D84" s="2">
        <v>28.2231674</v>
      </c>
      <c r="E84" s="2">
        <v>0.015123</v>
      </c>
      <c r="F84" s="2">
        <v>22.5</v>
      </c>
    </row>
    <row r="85">
      <c r="A85" s="2">
        <v>83.0</v>
      </c>
      <c r="B85" s="2">
        <v>3.384476</v>
      </c>
      <c r="C85" s="55">
        <v>5.0E-4</v>
      </c>
      <c r="D85" s="2">
        <v>28.1939526</v>
      </c>
      <c r="E85" s="2">
        <v>0.015123</v>
      </c>
      <c r="F85" s="2">
        <v>22.5</v>
      </c>
    </row>
    <row r="86">
      <c r="A86" s="2">
        <v>84.0</v>
      </c>
      <c r="B86" s="2">
        <v>3.384476</v>
      </c>
      <c r="C86" s="55">
        <v>5.0E-4</v>
      </c>
      <c r="D86" s="2">
        <v>28.2292004</v>
      </c>
      <c r="E86" s="2">
        <v>0.015123</v>
      </c>
      <c r="F86" s="2">
        <v>22.5</v>
      </c>
    </row>
    <row r="87">
      <c r="A87" s="2">
        <v>85.0</v>
      </c>
      <c r="B87" s="2">
        <v>3.384476</v>
      </c>
      <c r="C87" s="55">
        <v>5.0E-4</v>
      </c>
      <c r="D87" s="2">
        <v>28.1335411</v>
      </c>
      <c r="E87" s="2">
        <v>0.015123</v>
      </c>
      <c r="F87" s="2">
        <v>22.5</v>
      </c>
    </row>
    <row r="88">
      <c r="A88" s="2">
        <v>86.0</v>
      </c>
      <c r="B88" s="2">
        <v>3.384476</v>
      </c>
      <c r="C88" s="55">
        <v>5.0E-4</v>
      </c>
      <c r="D88" s="2">
        <v>28.7459316</v>
      </c>
      <c r="E88" s="2">
        <v>0.015123</v>
      </c>
      <c r="F88" s="2">
        <v>22.5</v>
      </c>
    </row>
    <row r="89">
      <c r="A89" s="2">
        <v>87.0</v>
      </c>
      <c r="B89" s="2">
        <v>3.384476</v>
      </c>
      <c r="C89" s="55">
        <v>5.0E-4</v>
      </c>
      <c r="D89" s="2">
        <v>28.5386753</v>
      </c>
      <c r="E89" s="2">
        <v>0.015123</v>
      </c>
      <c r="F89" s="2">
        <v>22.5</v>
      </c>
    </row>
    <row r="90">
      <c r="A90" s="2">
        <v>88.0</v>
      </c>
      <c r="B90" s="2">
        <v>3.384476</v>
      </c>
      <c r="C90" s="55">
        <v>5.0E-4</v>
      </c>
      <c r="D90" s="2">
        <v>28.0109253</v>
      </c>
      <c r="E90" s="2">
        <v>0.015123</v>
      </c>
      <c r="F90" s="2">
        <v>22.5</v>
      </c>
    </row>
    <row r="91">
      <c r="A91" s="2">
        <v>89.0</v>
      </c>
      <c r="B91" s="2">
        <v>3.384476</v>
      </c>
      <c r="C91" s="55">
        <v>5.0E-4</v>
      </c>
      <c r="D91" s="2">
        <v>28.6051388</v>
      </c>
      <c r="E91" s="2">
        <v>0.015123</v>
      </c>
      <c r="F91" s="2">
        <v>22.5</v>
      </c>
    </row>
    <row r="92">
      <c r="A92" s="2">
        <v>90.0</v>
      </c>
      <c r="B92" s="2">
        <v>3.384476</v>
      </c>
      <c r="C92" s="55">
        <v>5.0E-4</v>
      </c>
      <c r="D92" s="2">
        <v>28.4262886</v>
      </c>
      <c r="E92" s="2">
        <v>0.015123</v>
      </c>
      <c r="F92" s="2">
        <v>22.5</v>
      </c>
    </row>
    <row r="93">
      <c r="A93" s="2">
        <v>91.0</v>
      </c>
      <c r="B93" s="2">
        <v>3.384476</v>
      </c>
      <c r="C93" s="55">
        <v>5.0E-4</v>
      </c>
      <c r="D93" s="2">
        <v>28.0420685</v>
      </c>
      <c r="E93" s="2">
        <v>0.015123</v>
      </c>
      <c r="F93" s="2">
        <v>22.5</v>
      </c>
    </row>
    <row r="94">
      <c r="A94" s="2">
        <v>92.0</v>
      </c>
      <c r="B94" s="2">
        <v>3.384476</v>
      </c>
      <c r="C94" s="55">
        <v>5.0E-4</v>
      </c>
      <c r="D94" s="2">
        <v>28.4629536</v>
      </c>
      <c r="E94" s="2">
        <v>0.015123</v>
      </c>
      <c r="F94" s="2">
        <v>22.5</v>
      </c>
    </row>
    <row r="95">
      <c r="A95" s="2">
        <v>93.0</v>
      </c>
      <c r="B95" s="2">
        <v>3.384476</v>
      </c>
      <c r="C95" s="55">
        <v>5.0E-4</v>
      </c>
      <c r="D95" s="2">
        <v>28.4883537</v>
      </c>
      <c r="E95" s="2">
        <v>0.015123</v>
      </c>
      <c r="F95" s="2">
        <v>22.5</v>
      </c>
    </row>
    <row r="96">
      <c r="A96" s="2">
        <v>94.0</v>
      </c>
      <c r="B96" s="2">
        <v>3.384476</v>
      </c>
      <c r="C96" s="55">
        <v>5.0E-4</v>
      </c>
      <c r="D96" s="2">
        <v>28.6110039</v>
      </c>
      <c r="E96" s="2">
        <v>0.015123</v>
      </c>
      <c r="F96" s="2">
        <v>22.5</v>
      </c>
    </row>
    <row r="97">
      <c r="A97" s="2">
        <v>95.0</v>
      </c>
      <c r="B97" s="2">
        <v>3.384476</v>
      </c>
      <c r="C97" s="55">
        <v>5.0E-4</v>
      </c>
      <c r="D97" s="2">
        <v>28.4352798</v>
      </c>
      <c r="E97" s="2">
        <v>0.015123</v>
      </c>
      <c r="F97" s="2">
        <v>22.5</v>
      </c>
    </row>
    <row r="98">
      <c r="A98" s="2">
        <v>96.0</v>
      </c>
      <c r="B98" s="2">
        <v>3.384476</v>
      </c>
      <c r="C98" s="55">
        <v>5.0E-4</v>
      </c>
      <c r="D98" s="2">
        <v>28.0610809</v>
      </c>
      <c r="E98" s="2">
        <v>0.015123</v>
      </c>
      <c r="F98" s="2">
        <v>22.5</v>
      </c>
    </row>
    <row r="99">
      <c r="A99" s="2">
        <v>97.0</v>
      </c>
      <c r="B99" s="2">
        <v>3.384476</v>
      </c>
      <c r="C99" s="55">
        <v>5.0E-4</v>
      </c>
      <c r="D99" s="2">
        <v>28.5136852</v>
      </c>
      <c r="E99" s="2">
        <v>0.015123</v>
      </c>
      <c r="F99" s="2">
        <v>22.5</v>
      </c>
    </row>
    <row r="100">
      <c r="A100" s="2">
        <v>98.0</v>
      </c>
      <c r="B100" s="2">
        <v>3.384476</v>
      </c>
      <c r="C100" s="55">
        <v>5.0E-4</v>
      </c>
      <c r="D100" s="2">
        <v>27.9011631</v>
      </c>
      <c r="E100" s="2">
        <v>0.015123</v>
      </c>
      <c r="F100" s="2">
        <v>22.5</v>
      </c>
    </row>
    <row r="101">
      <c r="A101" s="2">
        <v>99.0</v>
      </c>
      <c r="B101" s="2">
        <v>3.384476</v>
      </c>
      <c r="C101" s="55">
        <v>5.0E-4</v>
      </c>
      <c r="D101" s="2">
        <v>28.2184925</v>
      </c>
      <c r="E101" s="2">
        <v>0.015123</v>
      </c>
      <c r="F101" s="2">
        <v>22.5</v>
      </c>
    </row>
    <row r="102">
      <c r="A102" s="2">
        <v>100.0</v>
      </c>
      <c r="B102" s="2">
        <v>3.384476</v>
      </c>
      <c r="C102" s="55">
        <v>5.0E-4</v>
      </c>
      <c r="D102" s="2">
        <v>28.3862572</v>
      </c>
      <c r="E102" s="2">
        <v>0.015123</v>
      </c>
      <c r="F102" s="2">
        <v>22.5</v>
      </c>
    </row>
    <row r="104">
      <c r="A104" s="2" t="s">
        <v>144</v>
      </c>
      <c r="B104" s="45">
        <f>AVERAGE(B3:B102)</f>
        <v>3.384476</v>
      </c>
    </row>
    <row r="105">
      <c r="A105" s="2" t="s">
        <v>145</v>
      </c>
      <c r="B105" s="45">
        <f>STDEV(B3:B102)</f>
        <v>0</v>
      </c>
    </row>
    <row r="106">
      <c r="A106" s="2" t="s">
        <v>146</v>
      </c>
      <c r="B106" s="55">
        <f>B105/10</f>
        <v>0</v>
      </c>
    </row>
    <row r="108">
      <c r="A108" s="2" t="s">
        <v>147</v>
      </c>
      <c r="B108" s="36"/>
      <c r="C108" s="2">
        <v>2825.5</v>
      </c>
      <c r="E108" s="36"/>
    </row>
    <row r="109">
      <c r="A109" s="2" t="s">
        <v>148</v>
      </c>
      <c r="B109" s="56"/>
      <c r="C109" s="36">
        <v>81.8</v>
      </c>
      <c r="D109" s="56"/>
      <c r="E109" s="56"/>
    </row>
    <row r="110">
      <c r="B110" s="36"/>
      <c r="C110" s="36"/>
      <c r="D110" s="36"/>
      <c r="E110" s="36"/>
    </row>
    <row r="111">
      <c r="A111" s="2" t="s">
        <v>149</v>
      </c>
      <c r="B111" s="36"/>
      <c r="C111" s="36">
        <f>(C108+C109/2)*(2*pi()/B104)^2/1000</f>
        <v>9.879015215</v>
      </c>
      <c r="D111" s="36" t="s">
        <v>130</v>
      </c>
      <c r="E111" s="36">
        <f>(C111-D113)/9.8*1000</f>
        <v>-0.08209573504</v>
      </c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9.879819754</v>
      </c>
      <c r="E113" s="36" t="s">
        <v>130</v>
      </c>
    </row>
    <row r="114">
      <c r="A114" s="57" t="s">
        <v>151</v>
      </c>
      <c r="B114" s="56"/>
      <c r="C114" s="56"/>
      <c r="D114" s="56"/>
      <c r="E114" s="56"/>
    </row>
    <row r="115">
      <c r="A115" s="2" t="s">
        <v>152</v>
      </c>
      <c r="B115" s="56"/>
      <c r="C115" s="36">
        <v>9.803</v>
      </c>
      <c r="D115" s="56"/>
      <c r="E115" s="56"/>
    </row>
    <row r="116">
      <c r="A116" s="33" t="s">
        <v>153</v>
      </c>
      <c r="B116" s="56"/>
      <c r="C116" s="56"/>
      <c r="D116" s="56"/>
      <c r="E116" s="56"/>
    </row>
    <row r="117">
      <c r="A117" s="2" t="s">
        <v>154</v>
      </c>
      <c r="C117" s="45">
        <f>(C111-C115)/9.8*1000</f>
        <v>7.756654642</v>
      </c>
    </row>
  </sheetData>
  <hyperlinks>
    <hyperlink r:id="rId1" ref="A114"/>
    <hyperlink r:id="rId2" ref="A116"/>
  </hyperlin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43833.0</v>
      </c>
      <c r="B1" s="2"/>
      <c r="C1" s="2"/>
      <c r="D1" s="2"/>
      <c r="E1" s="2"/>
      <c r="F1" s="2"/>
    </row>
    <row r="2">
      <c r="A2" s="2" t="s">
        <v>138</v>
      </c>
      <c r="B2" s="2" t="s">
        <v>139</v>
      </c>
      <c r="C2" s="2" t="s">
        <v>140</v>
      </c>
      <c r="D2" s="2" t="s">
        <v>141</v>
      </c>
      <c r="E2" s="2" t="s">
        <v>142</v>
      </c>
      <c r="F2" s="2" t="s">
        <v>143</v>
      </c>
    </row>
    <row r="3">
      <c r="A3" s="2">
        <v>1.0</v>
      </c>
      <c r="C3" s="55"/>
    </row>
    <row r="4">
      <c r="A4" s="2">
        <v>2.0</v>
      </c>
      <c r="C4" s="55"/>
    </row>
    <row r="5">
      <c r="A5" s="2">
        <v>3.0</v>
      </c>
      <c r="C5" s="55"/>
    </row>
    <row r="6">
      <c r="A6" s="2">
        <v>4.0</v>
      </c>
      <c r="C6" s="55"/>
    </row>
    <row r="7">
      <c r="A7" s="2">
        <v>5.0</v>
      </c>
      <c r="C7" s="55"/>
    </row>
    <row r="8">
      <c r="A8" s="2">
        <v>6.0</v>
      </c>
      <c r="C8" s="55"/>
    </row>
    <row r="9">
      <c r="A9" s="2">
        <v>7.0</v>
      </c>
      <c r="C9" s="55"/>
    </row>
    <row r="10">
      <c r="A10" s="2">
        <v>8.0</v>
      </c>
      <c r="C10" s="55"/>
    </row>
    <row r="11">
      <c r="A11" s="2">
        <v>9.0</v>
      </c>
      <c r="C11" s="55"/>
    </row>
    <row r="12">
      <c r="A12" s="2">
        <v>10.0</v>
      </c>
      <c r="C12" s="55"/>
    </row>
    <row r="13">
      <c r="A13" s="2">
        <v>11.0</v>
      </c>
      <c r="C13" s="55"/>
    </row>
    <row r="14">
      <c r="A14" s="2">
        <v>12.0</v>
      </c>
      <c r="C14" s="55"/>
    </row>
    <row r="15">
      <c r="A15" s="2">
        <v>13.0</v>
      </c>
      <c r="C15" s="55"/>
    </row>
    <row r="16">
      <c r="A16" s="2">
        <v>14.0</v>
      </c>
      <c r="C16" s="55"/>
    </row>
    <row r="17">
      <c r="A17" s="2">
        <v>15.0</v>
      </c>
      <c r="C17" s="55"/>
    </row>
    <row r="18">
      <c r="A18" s="2">
        <v>16.0</v>
      </c>
      <c r="C18" s="55"/>
    </row>
    <row r="19">
      <c r="A19" s="2">
        <v>17.0</v>
      </c>
      <c r="C19" s="55"/>
    </row>
    <row r="20">
      <c r="A20" s="2">
        <v>18.0</v>
      </c>
      <c r="C20" s="55"/>
    </row>
    <row r="21">
      <c r="A21" s="2">
        <v>19.0</v>
      </c>
      <c r="C21" s="55"/>
    </row>
    <row r="22">
      <c r="A22" s="2">
        <v>20.0</v>
      </c>
      <c r="C22" s="55"/>
    </row>
    <row r="23">
      <c r="A23" s="2">
        <v>21.0</v>
      </c>
      <c r="C23" s="55"/>
    </row>
    <row r="24">
      <c r="A24" s="2">
        <v>22.0</v>
      </c>
      <c r="C24" s="55"/>
    </row>
    <row r="25">
      <c r="A25" s="2">
        <v>23.0</v>
      </c>
      <c r="C25" s="55"/>
    </row>
    <row r="26">
      <c r="A26" s="2">
        <v>24.0</v>
      </c>
      <c r="C26" s="55"/>
    </row>
    <row r="27">
      <c r="A27" s="2">
        <v>25.0</v>
      </c>
      <c r="C27" s="55"/>
    </row>
    <row r="28">
      <c r="A28" s="2">
        <v>26.0</v>
      </c>
      <c r="C28" s="55"/>
    </row>
    <row r="29">
      <c r="A29" s="2">
        <v>27.0</v>
      </c>
      <c r="C29" s="55"/>
    </row>
    <row r="30">
      <c r="A30" s="2">
        <v>28.0</v>
      </c>
      <c r="C30" s="55"/>
    </row>
    <row r="31">
      <c r="A31" s="2">
        <v>29.0</v>
      </c>
      <c r="C31" s="55"/>
    </row>
    <row r="32">
      <c r="A32" s="2">
        <v>30.0</v>
      </c>
      <c r="C32" s="55"/>
    </row>
    <row r="33">
      <c r="A33" s="2">
        <v>31.0</v>
      </c>
      <c r="C33" s="55"/>
    </row>
    <row r="34">
      <c r="A34" s="2">
        <v>32.0</v>
      </c>
      <c r="C34" s="55"/>
    </row>
    <row r="35">
      <c r="A35" s="2">
        <v>33.0</v>
      </c>
      <c r="C35" s="55"/>
    </row>
    <row r="36">
      <c r="A36" s="2">
        <v>34.0</v>
      </c>
      <c r="C36" s="55"/>
    </row>
    <row r="37">
      <c r="A37" s="2">
        <v>35.0</v>
      </c>
      <c r="C37" s="55"/>
    </row>
    <row r="38">
      <c r="A38" s="2">
        <v>36.0</v>
      </c>
      <c r="C38" s="55"/>
    </row>
    <row r="39">
      <c r="A39" s="2">
        <v>37.0</v>
      </c>
      <c r="C39" s="55"/>
    </row>
    <row r="40">
      <c r="A40" s="2">
        <v>38.0</v>
      </c>
      <c r="C40" s="55"/>
    </row>
    <row r="41">
      <c r="A41" s="2">
        <v>39.0</v>
      </c>
      <c r="C41" s="55"/>
    </row>
    <row r="42">
      <c r="A42" s="2">
        <v>40.0</v>
      </c>
      <c r="C42" s="55"/>
    </row>
    <row r="43">
      <c r="A43" s="2">
        <v>41.0</v>
      </c>
      <c r="C43" s="55"/>
    </row>
    <row r="44">
      <c r="A44" s="2">
        <v>42.0</v>
      </c>
      <c r="C44" s="55"/>
    </row>
    <row r="45">
      <c r="A45" s="2">
        <v>43.0</v>
      </c>
      <c r="C45" s="55"/>
    </row>
    <row r="46">
      <c r="A46" s="2">
        <v>44.0</v>
      </c>
      <c r="C46" s="55"/>
    </row>
    <row r="47">
      <c r="A47" s="2">
        <v>45.0</v>
      </c>
      <c r="C47" s="55"/>
    </row>
    <row r="48">
      <c r="A48" s="2">
        <v>46.0</v>
      </c>
      <c r="C48" s="55"/>
    </row>
    <row r="49">
      <c r="A49" s="2">
        <v>47.0</v>
      </c>
      <c r="C49" s="55"/>
    </row>
    <row r="50">
      <c r="A50" s="2">
        <v>48.0</v>
      </c>
      <c r="C50" s="55"/>
    </row>
    <row r="51">
      <c r="A51" s="2">
        <v>49.0</v>
      </c>
      <c r="C51" s="55"/>
    </row>
    <row r="52">
      <c r="A52" s="2">
        <v>50.0</v>
      </c>
      <c r="C52" s="55"/>
    </row>
    <row r="53">
      <c r="A53" s="2">
        <v>51.0</v>
      </c>
      <c r="C53" s="55"/>
    </row>
    <row r="54">
      <c r="A54" s="2">
        <v>52.0</v>
      </c>
      <c r="C54" s="55"/>
    </row>
    <row r="55">
      <c r="A55" s="2">
        <v>53.0</v>
      </c>
      <c r="C55" s="55"/>
    </row>
    <row r="56">
      <c r="A56" s="2">
        <v>54.0</v>
      </c>
      <c r="C56" s="55"/>
    </row>
    <row r="57">
      <c r="A57" s="2">
        <v>55.0</v>
      </c>
      <c r="C57" s="55"/>
    </row>
    <row r="58">
      <c r="A58" s="2">
        <v>56.0</v>
      </c>
      <c r="C58" s="55"/>
    </row>
    <row r="59">
      <c r="A59" s="2">
        <v>57.0</v>
      </c>
      <c r="C59" s="55"/>
    </row>
    <row r="60">
      <c r="A60" s="2">
        <v>58.0</v>
      </c>
      <c r="C60" s="55"/>
    </row>
    <row r="61">
      <c r="A61" s="2">
        <v>59.0</v>
      </c>
      <c r="C61" s="55"/>
    </row>
    <row r="62">
      <c r="A62" s="2">
        <v>60.0</v>
      </c>
      <c r="C62" s="55"/>
    </row>
    <row r="63">
      <c r="A63" s="2">
        <v>61.0</v>
      </c>
      <c r="C63" s="55"/>
    </row>
    <row r="64">
      <c r="A64" s="2">
        <v>62.0</v>
      </c>
      <c r="C64" s="55"/>
    </row>
    <row r="65">
      <c r="A65" s="2">
        <v>63.0</v>
      </c>
      <c r="C65" s="55"/>
    </row>
    <row r="66">
      <c r="A66" s="2">
        <v>64.0</v>
      </c>
      <c r="C66" s="55"/>
    </row>
    <row r="67">
      <c r="A67" s="2">
        <v>65.0</v>
      </c>
      <c r="C67" s="55"/>
    </row>
    <row r="68">
      <c r="A68" s="2">
        <v>66.0</v>
      </c>
      <c r="C68" s="55"/>
    </row>
    <row r="69">
      <c r="A69" s="2">
        <v>67.0</v>
      </c>
      <c r="C69" s="55"/>
    </row>
    <row r="70">
      <c r="A70" s="2">
        <v>68.0</v>
      </c>
      <c r="C70" s="55"/>
    </row>
    <row r="71">
      <c r="A71" s="2">
        <v>69.0</v>
      </c>
      <c r="C71" s="55"/>
    </row>
    <row r="72">
      <c r="A72" s="2">
        <v>70.0</v>
      </c>
      <c r="C72" s="55"/>
    </row>
    <row r="73">
      <c r="A73" s="2">
        <v>71.0</v>
      </c>
      <c r="C73" s="55"/>
    </row>
    <row r="74">
      <c r="A74" s="2">
        <v>72.0</v>
      </c>
      <c r="C74" s="55"/>
    </row>
    <row r="75">
      <c r="A75" s="2">
        <v>73.0</v>
      </c>
      <c r="C75" s="55"/>
    </row>
    <row r="76">
      <c r="A76" s="2">
        <v>74.0</v>
      </c>
      <c r="C76" s="55"/>
    </row>
    <row r="77">
      <c r="A77" s="2">
        <v>75.0</v>
      </c>
      <c r="C77" s="55"/>
    </row>
    <row r="78">
      <c r="A78" s="2">
        <v>76.0</v>
      </c>
      <c r="C78" s="55"/>
    </row>
    <row r="79">
      <c r="A79" s="2">
        <v>77.0</v>
      </c>
      <c r="C79" s="55"/>
    </row>
    <row r="80">
      <c r="A80" s="2">
        <v>78.0</v>
      </c>
      <c r="C80" s="55"/>
    </row>
    <row r="81">
      <c r="A81" s="2">
        <v>79.0</v>
      </c>
      <c r="C81" s="55"/>
    </row>
    <row r="82">
      <c r="A82" s="2">
        <v>80.0</v>
      </c>
      <c r="C82" s="55"/>
    </row>
    <row r="83">
      <c r="A83" s="2">
        <v>81.0</v>
      </c>
      <c r="C83" s="55"/>
    </row>
    <row r="84">
      <c r="A84" s="2">
        <v>82.0</v>
      </c>
      <c r="C84" s="55"/>
    </row>
    <row r="85">
      <c r="A85" s="2">
        <v>83.0</v>
      </c>
      <c r="C85" s="55"/>
    </row>
    <row r="86">
      <c r="A86" s="2">
        <v>84.0</v>
      </c>
      <c r="C86" s="55"/>
    </row>
    <row r="87">
      <c r="A87" s="2">
        <v>85.0</v>
      </c>
      <c r="C87" s="55"/>
    </row>
    <row r="88">
      <c r="A88" s="2">
        <v>86.0</v>
      </c>
      <c r="C88" s="55"/>
    </row>
    <row r="89">
      <c r="A89" s="2">
        <v>87.0</v>
      </c>
      <c r="C89" s="55"/>
    </row>
    <row r="90">
      <c r="A90" s="2">
        <v>88.0</v>
      </c>
      <c r="C90" s="55"/>
    </row>
    <row r="91">
      <c r="A91" s="2">
        <v>89.0</v>
      </c>
      <c r="C91" s="55"/>
    </row>
    <row r="92">
      <c r="A92" s="2">
        <v>90.0</v>
      </c>
      <c r="C92" s="55"/>
    </row>
    <row r="93">
      <c r="A93" s="2">
        <v>91.0</v>
      </c>
      <c r="C93" s="55"/>
    </row>
    <row r="94">
      <c r="A94" s="2">
        <v>92.0</v>
      </c>
      <c r="C94" s="55"/>
    </row>
    <row r="95">
      <c r="A95" s="2">
        <v>93.0</v>
      </c>
      <c r="C95" s="55"/>
    </row>
    <row r="96">
      <c r="A96" s="2">
        <v>94.0</v>
      </c>
      <c r="C96" s="55"/>
    </row>
    <row r="97">
      <c r="A97" s="2">
        <v>95.0</v>
      </c>
      <c r="C97" s="55"/>
    </row>
    <row r="98">
      <c r="A98" s="2">
        <v>96.0</v>
      </c>
      <c r="C98" s="55"/>
    </row>
    <row r="99">
      <c r="A99" s="2">
        <v>97.0</v>
      </c>
      <c r="C99" s="55"/>
    </row>
    <row r="100">
      <c r="A100" s="2">
        <v>98.0</v>
      </c>
      <c r="C100" s="55"/>
    </row>
    <row r="101">
      <c r="A101" s="2">
        <v>99.0</v>
      </c>
      <c r="C101" s="55"/>
    </row>
    <row r="102">
      <c r="A102" s="2">
        <v>100.0</v>
      </c>
      <c r="C102" s="55"/>
    </row>
    <row r="104">
      <c r="A104" s="2" t="s">
        <v>144</v>
      </c>
      <c r="B104" s="45" t="str">
        <f>AVERAGE(B3:B102)</f>
        <v>#DIV/0!</v>
      </c>
    </row>
    <row r="105">
      <c r="A105" s="2" t="s">
        <v>145</v>
      </c>
      <c r="B105" s="45" t="str">
        <f>STDEV(B3:B102)</f>
        <v>#DIV/0!</v>
      </c>
    </row>
    <row r="106">
      <c r="A106" s="2" t="s">
        <v>146</v>
      </c>
      <c r="B106" s="55" t="str">
        <f>B105/10</f>
        <v>#DIV/0!</v>
      </c>
    </row>
    <row r="108">
      <c r="A108" s="2" t="s">
        <v>147</v>
      </c>
      <c r="B108" s="36"/>
      <c r="C108" s="2">
        <v>2826.0</v>
      </c>
      <c r="E108" s="36"/>
    </row>
    <row r="109">
      <c r="A109" s="2" t="s">
        <v>148</v>
      </c>
      <c r="B109" s="56"/>
      <c r="C109" s="36">
        <v>81.6</v>
      </c>
      <c r="D109" s="56"/>
      <c r="E109" s="56"/>
    </row>
    <row r="110">
      <c r="B110" s="36"/>
      <c r="C110" s="36"/>
      <c r="D110" s="36"/>
      <c r="E110" s="36"/>
    </row>
    <row r="111">
      <c r="A111" s="2" t="s">
        <v>149</v>
      </c>
      <c r="B111" s="36"/>
      <c r="C111" s="36" t="str">
        <f>(C108+C109/2)*(2*pi()/B104)^2/1000</f>
        <v>#DIV/0!</v>
      </c>
      <c r="D111" s="36" t="s">
        <v>130</v>
      </c>
      <c r="E111" s="36" t="str">
        <f>(C111-D113)/9.8*1000</f>
        <v>#DIV/0!</v>
      </c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 t="str">
        <f>((C108+C109/2)+2*(C109/2)^2/(5*(C108+C109/2)))*(2*pi()/B104)^2/1000</f>
        <v>#DIV/0!</v>
      </c>
      <c r="E113" s="36" t="s">
        <v>130</v>
      </c>
    </row>
    <row r="114">
      <c r="A114" s="57" t="s">
        <v>151</v>
      </c>
      <c r="B114" s="56"/>
      <c r="C114" s="56"/>
      <c r="D114" s="56"/>
      <c r="E114" s="56"/>
    </row>
    <row r="115">
      <c r="A115" s="2" t="s">
        <v>152</v>
      </c>
      <c r="B115" s="56"/>
      <c r="C115" s="36">
        <v>9.803</v>
      </c>
      <c r="D115" s="56"/>
      <c r="E115" s="56"/>
    </row>
    <row r="116">
      <c r="A116" s="33" t="s">
        <v>153</v>
      </c>
      <c r="B116" s="56"/>
      <c r="C116" s="56"/>
      <c r="D116" s="56"/>
      <c r="E116" s="56"/>
    </row>
    <row r="117">
      <c r="A117" s="2" t="s">
        <v>154</v>
      </c>
      <c r="C117" s="45" t="str">
        <f>(C111-C115)/9.8*1000</f>
        <v>#DIV/0!</v>
      </c>
    </row>
  </sheetData>
  <hyperlinks>
    <hyperlink r:id="rId1" ref="A114"/>
    <hyperlink r:id="rId2" ref="A116"/>
  </hyperlin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44258.0</v>
      </c>
      <c r="B1" s="2"/>
      <c r="C1" s="2"/>
      <c r="D1" s="2"/>
      <c r="E1" s="2"/>
      <c r="F1" s="2"/>
    </row>
    <row r="2">
      <c r="A2" s="2" t="s">
        <v>138</v>
      </c>
      <c r="B2" s="2" t="s">
        <v>139</v>
      </c>
      <c r="C2" s="2" t="s">
        <v>140</v>
      </c>
      <c r="D2" s="2" t="s">
        <v>141</v>
      </c>
      <c r="E2" s="2" t="s">
        <v>142</v>
      </c>
      <c r="F2" s="2" t="s">
        <v>143</v>
      </c>
    </row>
    <row r="3">
      <c r="A3" s="2">
        <v>1.0</v>
      </c>
      <c r="B3" s="2">
        <v>3.3139398</v>
      </c>
      <c r="C3" s="55">
        <v>5.0E-4</v>
      </c>
      <c r="D3" s="2">
        <v>30.2516994</v>
      </c>
      <c r="E3" s="2">
        <v>0.015123</v>
      </c>
      <c r="F3" s="2">
        <v>22.5</v>
      </c>
    </row>
    <row r="4">
      <c r="A4" s="2">
        <v>2.0</v>
      </c>
      <c r="B4" s="2">
        <v>3.3080139</v>
      </c>
      <c r="C4" s="55">
        <v>5.0E-4</v>
      </c>
      <c r="D4" s="2">
        <v>30.2394638</v>
      </c>
      <c r="E4" s="2">
        <v>0.015123</v>
      </c>
      <c r="F4" s="2">
        <v>22.5</v>
      </c>
    </row>
    <row r="5">
      <c r="A5" s="2">
        <v>3.0</v>
      </c>
      <c r="B5" s="2">
        <v>3.311214</v>
      </c>
      <c r="C5" s="55">
        <v>5.0E-4</v>
      </c>
      <c r="D5" s="2">
        <v>30.0997047</v>
      </c>
      <c r="E5" s="2">
        <v>0.015123</v>
      </c>
      <c r="F5" s="2">
        <v>22.5</v>
      </c>
    </row>
    <row r="6">
      <c r="A6" s="2">
        <v>4.0</v>
      </c>
      <c r="B6" s="2">
        <v>3.3109322</v>
      </c>
      <c r="C6" s="55">
        <v>5.0E-4</v>
      </c>
      <c r="D6" s="2">
        <v>29.6696224</v>
      </c>
      <c r="E6" s="2">
        <v>0.015123</v>
      </c>
      <c r="F6" s="2">
        <v>22.5</v>
      </c>
    </row>
    <row r="7">
      <c r="A7" s="2">
        <v>5.0</v>
      </c>
      <c r="B7" s="2">
        <v>3.308897</v>
      </c>
      <c r="C7" s="55">
        <v>5.0E-4</v>
      </c>
      <c r="D7" s="2">
        <v>30.1478844</v>
      </c>
      <c r="E7" s="2">
        <v>0.015123</v>
      </c>
      <c r="F7" s="2">
        <v>22.5</v>
      </c>
    </row>
    <row r="8">
      <c r="A8" s="2">
        <v>6.0</v>
      </c>
      <c r="B8" s="2">
        <v>3.3091152</v>
      </c>
      <c r="C8" s="55">
        <v>5.0E-4</v>
      </c>
      <c r="D8" s="2">
        <v>29.5691566</v>
      </c>
      <c r="E8" s="2">
        <v>0.015123</v>
      </c>
      <c r="F8" s="2">
        <v>22.5</v>
      </c>
    </row>
    <row r="9">
      <c r="A9" s="2">
        <v>7.0</v>
      </c>
      <c r="B9" s="2">
        <v>3.3111989</v>
      </c>
      <c r="C9" s="55">
        <v>5.0E-4</v>
      </c>
      <c r="D9" s="2">
        <v>30.0757351</v>
      </c>
      <c r="E9" s="2">
        <v>0.015123</v>
      </c>
      <c r="F9" s="2">
        <v>22.5</v>
      </c>
    </row>
    <row r="10">
      <c r="A10" s="2">
        <v>8.0</v>
      </c>
      <c r="B10" s="2">
        <v>3.3098247</v>
      </c>
      <c r="C10" s="55">
        <v>5.0E-4</v>
      </c>
      <c r="D10" s="2">
        <v>30.2043705</v>
      </c>
      <c r="E10" s="2">
        <v>0.015123</v>
      </c>
      <c r="F10" s="2">
        <v>22.5</v>
      </c>
    </row>
    <row r="11">
      <c r="A11" s="2">
        <v>9.0</v>
      </c>
      <c r="B11" s="2">
        <v>3.3103023</v>
      </c>
      <c r="C11" s="55">
        <v>5.0E-4</v>
      </c>
      <c r="D11" s="2">
        <v>30.2339725</v>
      </c>
      <c r="E11" s="2">
        <v>0.015123</v>
      </c>
      <c r="F11" s="2">
        <v>22.5</v>
      </c>
    </row>
    <row r="12">
      <c r="A12" s="2">
        <v>10.0</v>
      </c>
      <c r="B12" s="2">
        <v>3.3075781</v>
      </c>
      <c r="C12" s="55">
        <v>5.0E-4</v>
      </c>
      <c r="D12" s="2">
        <v>29.784687</v>
      </c>
      <c r="E12" s="2">
        <v>0.015123</v>
      </c>
      <c r="F12" s="2">
        <v>22.5</v>
      </c>
    </row>
    <row r="13">
      <c r="A13" s="2">
        <v>11.0</v>
      </c>
      <c r="B13" s="2">
        <v>3.3113618</v>
      </c>
      <c r="C13" s="55">
        <v>5.0E-4</v>
      </c>
      <c r="D13" s="2">
        <v>29.6725025</v>
      </c>
      <c r="E13" s="2">
        <v>0.015123</v>
      </c>
      <c r="F13" s="2">
        <v>22.5</v>
      </c>
    </row>
    <row r="14">
      <c r="A14" s="2">
        <v>12.0</v>
      </c>
      <c r="B14" s="2">
        <v>3.3095241</v>
      </c>
      <c r="C14" s="55">
        <v>5.0E-4</v>
      </c>
      <c r="D14" s="2">
        <v>29.9877224</v>
      </c>
      <c r="E14" s="2">
        <v>0.015123</v>
      </c>
      <c r="F14" s="2">
        <v>22.5</v>
      </c>
    </row>
    <row r="15">
      <c r="A15" s="2">
        <v>13.0</v>
      </c>
      <c r="B15" s="2">
        <v>3.3077497</v>
      </c>
      <c r="C15" s="55">
        <v>5.0E-4</v>
      </c>
      <c r="D15" s="2">
        <v>29.5903549</v>
      </c>
      <c r="E15" s="2">
        <v>0.015123</v>
      </c>
      <c r="F15" s="2">
        <v>22.5</v>
      </c>
    </row>
    <row r="16">
      <c r="A16" s="2">
        <v>14.0</v>
      </c>
      <c r="B16" s="2">
        <v>3.3115213</v>
      </c>
      <c r="C16" s="55">
        <v>5.0E-4</v>
      </c>
      <c r="D16" s="2">
        <v>29.5455494</v>
      </c>
      <c r="E16" s="2">
        <v>0.015123</v>
      </c>
      <c r="F16" s="2">
        <v>22.5</v>
      </c>
    </row>
    <row r="17">
      <c r="A17" s="2">
        <v>15.0</v>
      </c>
      <c r="B17" s="2">
        <v>3.3115387</v>
      </c>
      <c r="C17" s="55">
        <v>5.0E-4</v>
      </c>
      <c r="D17" s="2">
        <v>30.0084171</v>
      </c>
      <c r="E17" s="2">
        <v>0.015123</v>
      </c>
      <c r="F17" s="2">
        <v>22.5</v>
      </c>
    </row>
    <row r="18">
      <c r="A18" s="2">
        <v>16.0</v>
      </c>
      <c r="B18" s="2">
        <v>3.3106327</v>
      </c>
      <c r="C18" s="55">
        <v>5.0E-4</v>
      </c>
      <c r="D18" s="2">
        <v>29.9912186</v>
      </c>
      <c r="E18" s="2">
        <v>0.015123</v>
      </c>
      <c r="F18" s="2">
        <v>22.5</v>
      </c>
    </row>
    <row r="19">
      <c r="A19" s="2">
        <v>17.0</v>
      </c>
      <c r="B19" s="2">
        <v>3.3090701</v>
      </c>
      <c r="C19" s="55">
        <v>5.0E-4</v>
      </c>
      <c r="D19" s="2">
        <v>29.8185654</v>
      </c>
      <c r="E19" s="2">
        <v>0.015123</v>
      </c>
      <c r="F19" s="2">
        <v>22.5</v>
      </c>
    </row>
    <row r="20">
      <c r="A20" s="2">
        <v>18.0</v>
      </c>
      <c r="B20" s="2">
        <v>3.3096495</v>
      </c>
      <c r="C20" s="55">
        <v>5.0E-4</v>
      </c>
      <c r="D20" s="2">
        <v>29.4814091</v>
      </c>
      <c r="E20" s="2">
        <v>0.015123</v>
      </c>
      <c r="F20" s="2">
        <v>22.5</v>
      </c>
    </row>
    <row r="21">
      <c r="A21" s="2">
        <v>19.0</v>
      </c>
      <c r="B21" s="2">
        <v>3.3104854</v>
      </c>
      <c r="C21" s="55">
        <v>5.0E-4</v>
      </c>
      <c r="D21" s="2">
        <v>29.4042072</v>
      </c>
      <c r="E21" s="2">
        <v>0.015123</v>
      </c>
      <c r="F21" s="2">
        <v>22.5</v>
      </c>
    </row>
    <row r="22">
      <c r="A22" s="2">
        <v>20.0</v>
      </c>
      <c r="B22" s="2">
        <v>3.3098867</v>
      </c>
      <c r="C22" s="55">
        <v>5.0E-4</v>
      </c>
      <c r="D22" s="2">
        <v>29.3785038</v>
      </c>
      <c r="E22" s="2">
        <v>0.015123</v>
      </c>
      <c r="F22" s="2">
        <v>22.5</v>
      </c>
    </row>
    <row r="23">
      <c r="A23" s="2">
        <v>21.0</v>
      </c>
      <c r="B23" s="2">
        <v>3.3099544</v>
      </c>
      <c r="C23" s="55">
        <v>5.0E-4</v>
      </c>
      <c r="D23" s="2">
        <v>29.6734047</v>
      </c>
      <c r="E23" s="2">
        <v>0.015123</v>
      </c>
      <c r="F23" s="2">
        <v>22.5</v>
      </c>
    </row>
    <row r="24">
      <c r="A24" s="2">
        <v>22.0</v>
      </c>
      <c r="B24" s="2">
        <v>3.3102031</v>
      </c>
      <c r="C24" s="55">
        <v>5.0E-4</v>
      </c>
      <c r="D24" s="2">
        <v>29.571722</v>
      </c>
      <c r="E24" s="2">
        <v>0.015123</v>
      </c>
      <c r="F24" s="2">
        <v>22.5</v>
      </c>
    </row>
    <row r="25">
      <c r="A25" s="2">
        <v>23.0</v>
      </c>
      <c r="B25" s="2">
        <v>3.3099213</v>
      </c>
      <c r="C25" s="55">
        <v>5.0E-4</v>
      </c>
      <c r="D25" s="2">
        <v>29.9159679</v>
      </c>
      <c r="E25" s="2">
        <v>0.015123</v>
      </c>
      <c r="F25" s="2">
        <v>22.5</v>
      </c>
    </row>
    <row r="26">
      <c r="A26" s="2">
        <v>24.0</v>
      </c>
      <c r="B26" s="2">
        <v>3.310926</v>
      </c>
      <c r="C26" s="55">
        <v>5.0E-4</v>
      </c>
      <c r="D26" s="2">
        <v>29.3086376</v>
      </c>
      <c r="E26" s="2">
        <v>0.015123</v>
      </c>
      <c r="F26" s="2">
        <v>22.5</v>
      </c>
    </row>
    <row r="27">
      <c r="A27" s="2">
        <v>25.0</v>
      </c>
      <c r="B27" s="2">
        <v>3.3092849</v>
      </c>
      <c r="C27" s="55">
        <v>5.0E-4</v>
      </c>
      <c r="D27" s="2">
        <v>29.700531</v>
      </c>
      <c r="E27" s="2">
        <v>0.015123</v>
      </c>
      <c r="F27" s="2">
        <v>22.5</v>
      </c>
    </row>
    <row r="28">
      <c r="A28" s="2">
        <v>26.0</v>
      </c>
      <c r="B28" s="2">
        <v>3.3071902</v>
      </c>
      <c r="C28" s="55">
        <v>5.0E-4</v>
      </c>
      <c r="D28" s="2">
        <v>29.1390381</v>
      </c>
      <c r="E28" s="2">
        <v>0.015123</v>
      </c>
      <c r="F28" s="2">
        <v>22.5</v>
      </c>
    </row>
    <row r="29">
      <c r="A29" s="2">
        <v>27.0</v>
      </c>
      <c r="B29" s="2">
        <v>3.3132682</v>
      </c>
      <c r="C29" s="55">
        <v>5.0E-4</v>
      </c>
      <c r="D29" s="2">
        <v>29.7204094</v>
      </c>
      <c r="E29" s="2">
        <v>0.015123</v>
      </c>
      <c r="F29" s="2">
        <v>22.5</v>
      </c>
    </row>
    <row r="30">
      <c r="A30" s="2">
        <v>28.0</v>
      </c>
      <c r="B30" s="2">
        <v>3.3083644</v>
      </c>
      <c r="C30" s="55">
        <v>5.0E-4</v>
      </c>
      <c r="D30" s="2">
        <v>29.5658169</v>
      </c>
      <c r="E30" s="2">
        <v>0.015123</v>
      </c>
      <c r="F30" s="2">
        <v>22.5</v>
      </c>
    </row>
    <row r="31">
      <c r="A31" s="2">
        <v>29.0</v>
      </c>
      <c r="B31" s="2">
        <v>3.3105421</v>
      </c>
      <c r="C31" s="55">
        <v>5.0E-4</v>
      </c>
      <c r="D31" s="2">
        <v>29.4968395</v>
      </c>
      <c r="E31" s="2">
        <v>0.015123</v>
      </c>
      <c r="F31" s="2">
        <v>22.5</v>
      </c>
    </row>
    <row r="32">
      <c r="A32" s="2">
        <v>30.0</v>
      </c>
      <c r="B32" s="2">
        <v>3.3111954</v>
      </c>
      <c r="C32" s="55">
        <v>5.0E-4</v>
      </c>
      <c r="D32" s="2">
        <v>29.1460514</v>
      </c>
      <c r="E32" s="2">
        <v>0.015123</v>
      </c>
      <c r="F32" s="2">
        <v>22.5</v>
      </c>
    </row>
    <row r="33">
      <c r="A33" s="2">
        <v>31.0</v>
      </c>
      <c r="B33" s="2">
        <v>3.3087387</v>
      </c>
      <c r="C33" s="55">
        <v>5.0E-4</v>
      </c>
      <c r="D33" s="2">
        <v>29.4968395</v>
      </c>
      <c r="E33" s="2">
        <v>0.015123</v>
      </c>
      <c r="F33" s="2">
        <v>22.5</v>
      </c>
    </row>
    <row r="34">
      <c r="A34" s="2">
        <v>32.0</v>
      </c>
      <c r="B34" s="2">
        <v>3.3091702</v>
      </c>
      <c r="C34" s="55">
        <v>5.0E-4</v>
      </c>
      <c r="D34" s="2">
        <v>29.0119457</v>
      </c>
      <c r="E34" s="2">
        <v>0.015123</v>
      </c>
      <c r="F34" s="2">
        <v>22.5</v>
      </c>
    </row>
    <row r="35">
      <c r="A35" s="2">
        <v>33.0</v>
      </c>
      <c r="B35" s="2">
        <v>3.3114388</v>
      </c>
      <c r="C35" s="55">
        <v>5.0E-4</v>
      </c>
      <c r="D35" s="2">
        <v>29.3869877</v>
      </c>
      <c r="E35" s="2">
        <v>0.015123</v>
      </c>
      <c r="F35" s="2">
        <v>22.5</v>
      </c>
    </row>
    <row r="36">
      <c r="A36" s="2">
        <v>34.0</v>
      </c>
      <c r="B36" s="2">
        <v>3.309298</v>
      </c>
      <c r="C36" s="55">
        <v>5.0E-4</v>
      </c>
      <c r="D36" s="2">
        <v>29.6670971</v>
      </c>
      <c r="E36" s="2">
        <v>0.015123</v>
      </c>
      <c r="F36" s="2">
        <v>22.5</v>
      </c>
    </row>
    <row r="37">
      <c r="A37" s="2">
        <v>35.0</v>
      </c>
      <c r="B37" s="2">
        <v>3.3097179</v>
      </c>
      <c r="C37" s="55">
        <v>5.0E-4</v>
      </c>
      <c r="D37" s="2">
        <v>29.6665554</v>
      </c>
      <c r="E37" s="2">
        <v>0.015123</v>
      </c>
      <c r="F37" s="2">
        <v>22.5</v>
      </c>
    </row>
    <row r="38">
      <c r="A38" s="2">
        <v>36.0</v>
      </c>
      <c r="B38" s="2">
        <v>3.3077035</v>
      </c>
      <c r="C38" s="55">
        <v>5.0E-4</v>
      </c>
      <c r="D38" s="2">
        <v>29.1077232</v>
      </c>
      <c r="E38" s="2">
        <v>0.015123</v>
      </c>
      <c r="F38" s="2">
        <v>22.5</v>
      </c>
    </row>
    <row r="39">
      <c r="A39" s="2">
        <v>37.0</v>
      </c>
      <c r="B39" s="2">
        <v>3.3116004</v>
      </c>
      <c r="C39" s="55">
        <v>5.0E-4</v>
      </c>
      <c r="D39" s="2">
        <v>29.3627262</v>
      </c>
      <c r="E39" s="2">
        <v>0.015123</v>
      </c>
      <c r="F39" s="2">
        <v>22.5</v>
      </c>
    </row>
    <row r="40">
      <c r="A40" s="2">
        <v>38.0</v>
      </c>
      <c r="B40" s="2">
        <v>3.3099041</v>
      </c>
      <c r="C40" s="55">
        <v>5.0E-4</v>
      </c>
      <c r="D40" s="2">
        <v>29.4194393</v>
      </c>
      <c r="E40" s="2">
        <v>0.015123</v>
      </c>
      <c r="F40" s="2">
        <v>22.5</v>
      </c>
    </row>
    <row r="41">
      <c r="A41" s="2">
        <v>39.0</v>
      </c>
      <c r="B41" s="2">
        <v>3.3079894</v>
      </c>
      <c r="C41" s="55">
        <v>5.0E-4</v>
      </c>
      <c r="D41" s="2">
        <v>28.9620571</v>
      </c>
      <c r="E41" s="2">
        <v>0.015123</v>
      </c>
      <c r="F41" s="2">
        <v>22.5</v>
      </c>
    </row>
    <row r="42">
      <c r="A42" s="2">
        <v>40.0</v>
      </c>
      <c r="B42" s="2">
        <v>3.312017</v>
      </c>
      <c r="C42" s="55">
        <v>5.0E-4</v>
      </c>
      <c r="D42" s="2">
        <v>29.15452</v>
      </c>
      <c r="E42" s="2">
        <v>0.015123</v>
      </c>
      <c r="F42" s="2">
        <v>22.5</v>
      </c>
    </row>
    <row r="43">
      <c r="A43" s="2">
        <v>41.0</v>
      </c>
      <c r="B43" s="2">
        <v>3.3107889</v>
      </c>
      <c r="C43" s="55">
        <v>5.0E-4</v>
      </c>
      <c r="D43" s="2">
        <v>29.4260559</v>
      </c>
      <c r="E43" s="2">
        <v>0.015123</v>
      </c>
      <c r="F43" s="2">
        <v>22.5</v>
      </c>
    </row>
    <row r="44">
      <c r="A44" s="2">
        <v>42.0</v>
      </c>
      <c r="B44" s="2">
        <v>3.3107514</v>
      </c>
      <c r="C44" s="55">
        <v>5.0E-4</v>
      </c>
      <c r="D44" s="2">
        <v>29.5470982</v>
      </c>
      <c r="E44" s="2">
        <v>0.015123</v>
      </c>
      <c r="F44" s="2">
        <v>22.5</v>
      </c>
    </row>
    <row r="45">
      <c r="A45" s="2">
        <v>43.0</v>
      </c>
      <c r="B45" s="2">
        <v>3.3085027</v>
      </c>
      <c r="C45" s="55">
        <v>5.0E-4</v>
      </c>
      <c r="D45" s="2">
        <v>29.3191948</v>
      </c>
      <c r="E45" s="2">
        <v>0.015123</v>
      </c>
      <c r="F45" s="2">
        <v>22.5</v>
      </c>
    </row>
    <row r="46">
      <c r="A46" s="2">
        <v>44.0</v>
      </c>
      <c r="B46" s="2">
        <v>3.3106413</v>
      </c>
      <c r="C46" s="55">
        <v>5.0E-4</v>
      </c>
      <c r="D46" s="2">
        <v>28.9773483</v>
      </c>
      <c r="E46" s="2">
        <v>0.015123</v>
      </c>
      <c r="F46" s="2">
        <v>22.5</v>
      </c>
    </row>
    <row r="47">
      <c r="A47" s="2">
        <v>45.0</v>
      </c>
      <c r="B47" s="2">
        <v>3.3108284</v>
      </c>
      <c r="C47" s="55">
        <v>5.0E-4</v>
      </c>
      <c r="D47" s="2">
        <v>28.8966637</v>
      </c>
      <c r="E47" s="2">
        <v>0.015123</v>
      </c>
      <c r="F47" s="2">
        <v>22.5</v>
      </c>
    </row>
    <row r="48">
      <c r="A48" s="2">
        <v>46.0</v>
      </c>
      <c r="B48" s="2">
        <v>3.3090343</v>
      </c>
      <c r="C48" s="55">
        <v>5.0E-4</v>
      </c>
      <c r="D48" s="2">
        <v>28.7620106</v>
      </c>
      <c r="E48" s="2">
        <v>0.015123</v>
      </c>
      <c r="F48" s="2">
        <v>22.5</v>
      </c>
    </row>
    <row r="49">
      <c r="A49" s="2">
        <v>47.0</v>
      </c>
      <c r="B49" s="2">
        <v>3.3097005</v>
      </c>
      <c r="C49" s="55">
        <v>5.0E-4</v>
      </c>
      <c r="D49" s="2">
        <v>29.15452</v>
      </c>
      <c r="E49" s="2">
        <v>0.015123</v>
      </c>
      <c r="F49" s="2">
        <v>22.5</v>
      </c>
    </row>
    <row r="50">
      <c r="A50" s="2">
        <v>48.0</v>
      </c>
      <c r="B50" s="2">
        <v>3.3108675</v>
      </c>
      <c r="C50" s="55">
        <v>5.0E-4</v>
      </c>
      <c r="D50" s="2">
        <v>29.098938</v>
      </c>
      <c r="E50" s="2">
        <v>0.015123</v>
      </c>
      <c r="F50" s="2">
        <v>22.5</v>
      </c>
    </row>
    <row r="51">
      <c r="A51" s="2">
        <v>49.0</v>
      </c>
      <c r="B51" s="2">
        <v>3.3079553</v>
      </c>
      <c r="C51" s="55">
        <v>5.0E-4</v>
      </c>
      <c r="D51" s="2">
        <v>29.1601448</v>
      </c>
      <c r="E51" s="2">
        <v>0.015123</v>
      </c>
      <c r="F51" s="2">
        <v>22.5</v>
      </c>
    </row>
    <row r="52">
      <c r="A52" s="2">
        <v>50.0</v>
      </c>
      <c r="B52" s="2">
        <v>3.3116608</v>
      </c>
      <c r="C52" s="55">
        <v>5.0E-4</v>
      </c>
      <c r="D52" s="2">
        <v>28.7886276</v>
      </c>
      <c r="E52" s="2">
        <v>0.015123</v>
      </c>
      <c r="F52" s="2">
        <v>22.5</v>
      </c>
    </row>
    <row r="53">
      <c r="A53" s="2">
        <v>51.0</v>
      </c>
      <c r="B53" s="2">
        <v>3.3100777</v>
      </c>
      <c r="C53" s="55">
        <v>5.0E-4</v>
      </c>
      <c r="D53" s="2">
        <v>29.2437706</v>
      </c>
      <c r="E53" s="2">
        <v>0.015123</v>
      </c>
      <c r="F53" s="2">
        <v>22.5</v>
      </c>
    </row>
    <row r="54">
      <c r="A54" s="2">
        <v>52.0</v>
      </c>
      <c r="B54" s="2">
        <v>3.3085878</v>
      </c>
      <c r="C54" s="55">
        <v>5.0E-4</v>
      </c>
      <c r="D54" s="2">
        <v>28.6128445</v>
      </c>
      <c r="E54" s="2">
        <v>0.015123</v>
      </c>
      <c r="F54" s="2">
        <v>22.5</v>
      </c>
    </row>
    <row r="55">
      <c r="A55" s="2">
        <v>53.0</v>
      </c>
      <c r="B55" s="2">
        <v>3.3114438</v>
      </c>
      <c r="C55" s="55">
        <v>5.0E-4</v>
      </c>
      <c r="D55" s="2">
        <v>29.1801224</v>
      </c>
      <c r="E55" s="2">
        <v>0.015123</v>
      </c>
      <c r="F55" s="2">
        <v>22.5</v>
      </c>
    </row>
    <row r="56">
      <c r="A56" s="2">
        <v>54.0</v>
      </c>
      <c r="B56" s="2">
        <v>3.30937</v>
      </c>
      <c r="C56" s="55">
        <v>5.0E-4</v>
      </c>
      <c r="D56" s="2">
        <v>28.9211884</v>
      </c>
      <c r="E56" s="2">
        <v>0.015123</v>
      </c>
      <c r="F56" s="2">
        <v>22.5</v>
      </c>
    </row>
    <row r="57">
      <c r="A57" s="2">
        <v>55.0</v>
      </c>
      <c r="B57" s="2">
        <v>3.3100011</v>
      </c>
      <c r="C57" s="55">
        <v>5.0E-4</v>
      </c>
      <c r="D57" s="2">
        <v>28.9232426</v>
      </c>
      <c r="E57" s="2">
        <v>0.015123</v>
      </c>
      <c r="F57" s="2">
        <v>22.5</v>
      </c>
    </row>
    <row r="58">
      <c r="A58" s="2">
        <v>56.0</v>
      </c>
      <c r="B58" s="2">
        <v>3.3108306</v>
      </c>
      <c r="C58" s="55">
        <v>5.0E-4</v>
      </c>
      <c r="D58" s="2">
        <v>28.657053</v>
      </c>
      <c r="E58" s="2">
        <v>0.015123</v>
      </c>
      <c r="F58" s="2">
        <v>22.5</v>
      </c>
    </row>
    <row r="59">
      <c r="A59" s="2">
        <v>57.0</v>
      </c>
      <c r="B59" s="2">
        <v>3.3090322</v>
      </c>
      <c r="C59" s="55">
        <v>5.0E-4</v>
      </c>
      <c r="D59" s="2">
        <v>28.8584194</v>
      </c>
      <c r="E59" s="2">
        <v>0.015123</v>
      </c>
      <c r="F59" s="2">
        <v>22.5</v>
      </c>
    </row>
    <row r="60">
      <c r="A60" s="2">
        <v>58.0</v>
      </c>
      <c r="B60" s="2">
        <v>3.3095593</v>
      </c>
      <c r="C60" s="55">
        <v>5.0E-4</v>
      </c>
      <c r="D60" s="2">
        <v>28.5990543</v>
      </c>
      <c r="E60" s="2">
        <v>0.015123</v>
      </c>
      <c r="F60" s="2">
        <v>22.5</v>
      </c>
    </row>
    <row r="61">
      <c r="A61" s="2">
        <v>59.0</v>
      </c>
      <c r="B61" s="2">
        <v>3.3113036</v>
      </c>
      <c r="C61" s="55">
        <v>5.0E-4</v>
      </c>
      <c r="D61" s="2">
        <v>28.6693878</v>
      </c>
      <c r="E61" s="2">
        <v>0.015123</v>
      </c>
      <c r="F61" s="2">
        <v>22.5</v>
      </c>
    </row>
    <row r="62">
      <c r="A62" s="2">
        <v>60.0</v>
      </c>
      <c r="B62" s="2">
        <v>3.309094</v>
      </c>
      <c r="C62" s="55">
        <v>5.0E-4</v>
      </c>
      <c r="D62" s="2">
        <v>29.1896534</v>
      </c>
      <c r="E62" s="2">
        <v>0.015123</v>
      </c>
      <c r="F62" s="2">
        <v>22.5</v>
      </c>
    </row>
    <row r="63">
      <c r="A63" s="2">
        <v>61.0</v>
      </c>
      <c r="B63" s="2">
        <v>3.3089931</v>
      </c>
      <c r="C63" s="55">
        <v>5.0E-4</v>
      </c>
      <c r="D63" s="2">
        <v>29.0666161</v>
      </c>
      <c r="E63" s="2">
        <v>0.015123</v>
      </c>
      <c r="F63" s="2">
        <v>22.5</v>
      </c>
    </row>
    <row r="64">
      <c r="A64" s="2">
        <v>62.0</v>
      </c>
      <c r="B64" s="2">
        <v>3.3078704</v>
      </c>
      <c r="C64" s="55">
        <v>5.0E-4</v>
      </c>
      <c r="D64" s="2">
        <v>28.5205116</v>
      </c>
      <c r="E64" s="2">
        <v>0.015123</v>
      </c>
      <c r="F64" s="2">
        <v>22.5</v>
      </c>
    </row>
    <row r="65">
      <c r="A65" s="2">
        <v>63.0</v>
      </c>
      <c r="B65" s="2">
        <v>3.312022</v>
      </c>
      <c r="C65" s="55">
        <v>5.0E-4</v>
      </c>
      <c r="D65" s="2">
        <v>28.9739685</v>
      </c>
      <c r="E65" s="2">
        <v>0.015123</v>
      </c>
      <c r="F65" s="2">
        <v>22.5</v>
      </c>
    </row>
    <row r="66">
      <c r="A66" s="2">
        <v>64.0</v>
      </c>
      <c r="B66" s="2">
        <v>3.3100319</v>
      </c>
      <c r="C66" s="55">
        <v>5.0E-4</v>
      </c>
      <c r="D66" s="2">
        <v>28.8932419</v>
      </c>
      <c r="E66" s="2">
        <v>0.015123</v>
      </c>
      <c r="F66" s="2">
        <v>22.5</v>
      </c>
    </row>
    <row r="67">
      <c r="A67" s="2">
        <v>65.0</v>
      </c>
      <c r="B67" s="2">
        <v>3.308418</v>
      </c>
      <c r="C67" s="55">
        <v>5.0E-4</v>
      </c>
      <c r="D67" s="2">
        <v>28.4485855</v>
      </c>
      <c r="E67" s="2">
        <v>0.015123</v>
      </c>
      <c r="F67" s="2">
        <v>22.5</v>
      </c>
    </row>
    <row r="68">
      <c r="A68" s="2">
        <v>66.0</v>
      </c>
      <c r="B68" s="2">
        <v>3.3122113</v>
      </c>
      <c r="C68" s="55">
        <v>5.0E-4</v>
      </c>
      <c r="D68" s="2">
        <v>28.7670364</v>
      </c>
      <c r="E68" s="2">
        <v>0.015123</v>
      </c>
      <c r="F68" s="2">
        <v>22.5</v>
      </c>
    </row>
    <row r="69">
      <c r="A69" s="2">
        <v>67.0</v>
      </c>
      <c r="B69" s="2">
        <v>3.3102126</v>
      </c>
      <c r="C69" s="55">
        <v>5.0E-4</v>
      </c>
      <c r="D69" s="2">
        <v>28.9246693</v>
      </c>
      <c r="E69" s="2">
        <v>0.015123</v>
      </c>
      <c r="F69" s="2">
        <v>22.5</v>
      </c>
    </row>
    <row r="70">
      <c r="A70" s="2">
        <v>68.0</v>
      </c>
      <c r="B70" s="2">
        <v>3.3107524</v>
      </c>
      <c r="C70" s="55">
        <v>5.0E-4</v>
      </c>
      <c r="D70" s="2">
        <v>29.0998039</v>
      </c>
      <c r="E70" s="2">
        <v>0.015123</v>
      </c>
      <c r="F70" s="2">
        <v>22.5</v>
      </c>
    </row>
    <row r="71">
      <c r="A71" s="2">
        <v>69.0</v>
      </c>
      <c r="B71" s="2">
        <v>3.3082845</v>
      </c>
      <c r="C71" s="55">
        <v>5.0E-4</v>
      </c>
      <c r="D71" s="2">
        <v>28.8504658</v>
      </c>
      <c r="E71" s="2">
        <v>0.015123</v>
      </c>
      <c r="F71" s="2">
        <v>22.5</v>
      </c>
    </row>
    <row r="72">
      <c r="A72" s="2">
        <v>70.0</v>
      </c>
      <c r="B72" s="2">
        <v>3.3108196</v>
      </c>
      <c r="C72" s="55">
        <v>5.0E-4</v>
      </c>
      <c r="D72" s="2">
        <v>28.486969</v>
      </c>
      <c r="E72" s="2">
        <v>0.015123</v>
      </c>
      <c r="F72" s="2">
        <v>22.5</v>
      </c>
    </row>
    <row r="73">
      <c r="A73" s="2">
        <v>71.0</v>
      </c>
      <c r="B73" s="2">
        <v>3.3110042</v>
      </c>
      <c r="C73" s="55">
        <v>5.0E-4</v>
      </c>
      <c r="D73" s="2">
        <v>28.6628819</v>
      </c>
      <c r="E73" s="2">
        <v>0.015123</v>
      </c>
      <c r="F73" s="2">
        <v>22.5</v>
      </c>
    </row>
    <row r="74">
      <c r="A74" s="2">
        <v>72.0</v>
      </c>
      <c r="B74" s="2">
        <v>3.3088753</v>
      </c>
      <c r="C74" s="55">
        <v>5.0E-4</v>
      </c>
      <c r="D74" s="2">
        <v>28.2471066</v>
      </c>
      <c r="E74" s="2">
        <v>0.015123</v>
      </c>
      <c r="F74" s="2">
        <v>22.5</v>
      </c>
    </row>
    <row r="75">
      <c r="A75" s="2">
        <v>73.0</v>
      </c>
      <c r="B75" s="2">
        <v>3.3094797</v>
      </c>
      <c r="C75" s="55">
        <v>5.0E-4</v>
      </c>
      <c r="D75" s="2">
        <v>28.6678162</v>
      </c>
      <c r="E75" s="2">
        <v>0.015123</v>
      </c>
      <c r="F75" s="2">
        <v>22.5</v>
      </c>
    </row>
    <row r="76">
      <c r="A76" s="2">
        <v>74.0</v>
      </c>
      <c r="B76" s="2">
        <v>3.3114996</v>
      </c>
      <c r="C76" s="55">
        <v>5.0E-4</v>
      </c>
      <c r="D76" s="2">
        <v>28.7255325</v>
      </c>
      <c r="E76" s="2">
        <v>0.015123</v>
      </c>
      <c r="F76" s="2">
        <v>22.5</v>
      </c>
    </row>
    <row r="77">
      <c r="A77" s="2">
        <v>75.0</v>
      </c>
      <c r="B77" s="2">
        <v>3.3055968</v>
      </c>
      <c r="C77" s="55">
        <v>5.0E-4</v>
      </c>
      <c r="D77" s="2">
        <v>28.4021587</v>
      </c>
      <c r="E77" s="2">
        <v>0.015123</v>
      </c>
      <c r="F77" s="2">
        <v>22.5</v>
      </c>
    </row>
    <row r="78">
      <c r="A78" s="2">
        <v>76.0</v>
      </c>
      <c r="B78" s="2">
        <v>3.3131852</v>
      </c>
      <c r="C78" s="55">
        <v>5.0E-4</v>
      </c>
      <c r="D78" s="2">
        <v>28.3787804</v>
      </c>
      <c r="E78" s="2">
        <v>0.015123</v>
      </c>
      <c r="F78" s="2">
        <v>22.5</v>
      </c>
    </row>
    <row r="79">
      <c r="A79" s="2">
        <v>77.0</v>
      </c>
      <c r="B79" s="2">
        <v>3.3104341</v>
      </c>
      <c r="C79" s="55">
        <v>5.0E-4</v>
      </c>
      <c r="D79" s="2">
        <v>28.8227158</v>
      </c>
      <c r="E79" s="2">
        <v>0.015123</v>
      </c>
      <c r="F79" s="2">
        <v>22.5</v>
      </c>
    </row>
    <row r="80">
      <c r="A80" s="2">
        <v>78.0</v>
      </c>
      <c r="B80" s="2">
        <v>3.3094459</v>
      </c>
      <c r="C80" s="55">
        <v>5.0E-4</v>
      </c>
      <c r="D80" s="2">
        <v>28.1780128</v>
      </c>
      <c r="E80" s="2">
        <v>0.015123</v>
      </c>
      <c r="F80" s="2">
        <v>22.5</v>
      </c>
    </row>
    <row r="81">
      <c r="A81" s="2">
        <v>79.0</v>
      </c>
      <c r="B81" s="2">
        <v>3.3100085</v>
      </c>
      <c r="C81" s="55">
        <v>5.0E-4</v>
      </c>
      <c r="D81" s="2">
        <v>28.7344303</v>
      </c>
      <c r="E81" s="2">
        <v>0.015123</v>
      </c>
      <c r="F81" s="2">
        <v>22.5</v>
      </c>
    </row>
    <row r="82">
      <c r="A82" s="2">
        <v>80.0</v>
      </c>
      <c r="B82" s="2">
        <v>3.3100331</v>
      </c>
      <c r="C82" s="55">
        <v>5.0E-4</v>
      </c>
      <c r="D82" s="2">
        <v>28.3475399</v>
      </c>
      <c r="E82" s="2">
        <v>0.015123</v>
      </c>
      <c r="F82" s="2">
        <v>22.5</v>
      </c>
    </row>
    <row r="83">
      <c r="A83" s="2">
        <v>81.0</v>
      </c>
      <c r="B83" s="2">
        <v>3.3099039</v>
      </c>
      <c r="C83" s="55">
        <v>5.0E-4</v>
      </c>
      <c r="D83" s="2">
        <v>28.3778439</v>
      </c>
      <c r="E83" s="2">
        <v>0.015123</v>
      </c>
      <c r="F83" s="2">
        <v>22.5</v>
      </c>
    </row>
    <row r="84">
      <c r="A84" s="2">
        <v>82.0</v>
      </c>
      <c r="B84" s="2">
        <v>3.3102365</v>
      </c>
      <c r="C84" s="55">
        <v>5.0E-4</v>
      </c>
      <c r="D84" s="2">
        <v>28.2231674</v>
      </c>
      <c r="E84" s="2">
        <v>0.015123</v>
      </c>
      <c r="F84" s="2">
        <v>22.5</v>
      </c>
    </row>
    <row r="85">
      <c r="A85" s="2">
        <v>83.0</v>
      </c>
      <c r="B85" s="2">
        <v>3.3089867</v>
      </c>
      <c r="C85" s="55">
        <v>5.0E-4</v>
      </c>
      <c r="D85" s="2">
        <v>28.1939526</v>
      </c>
      <c r="E85" s="2">
        <v>0.015123</v>
      </c>
      <c r="F85" s="2">
        <v>22.5</v>
      </c>
    </row>
    <row r="86">
      <c r="A86" s="2">
        <v>84.0</v>
      </c>
      <c r="B86" s="2">
        <v>3.3106554</v>
      </c>
      <c r="C86" s="55">
        <v>5.0E-4</v>
      </c>
      <c r="D86" s="2">
        <v>28.2292004</v>
      </c>
      <c r="E86" s="2">
        <v>0.015123</v>
      </c>
      <c r="F86" s="2">
        <v>22.5</v>
      </c>
    </row>
    <row r="87">
      <c r="A87" s="2">
        <v>85.0</v>
      </c>
      <c r="B87" s="2">
        <v>3.3109782</v>
      </c>
      <c r="C87" s="55">
        <v>5.0E-4</v>
      </c>
      <c r="D87" s="2">
        <v>28.1335411</v>
      </c>
      <c r="E87" s="2">
        <v>0.015123</v>
      </c>
      <c r="F87" s="2">
        <v>22.5</v>
      </c>
    </row>
    <row r="88">
      <c r="A88" s="2">
        <v>86.0</v>
      </c>
      <c r="B88" s="2">
        <v>3.3088474</v>
      </c>
      <c r="C88" s="55">
        <v>5.0E-4</v>
      </c>
      <c r="D88" s="2">
        <v>28.7459316</v>
      </c>
      <c r="E88" s="2">
        <v>0.015123</v>
      </c>
      <c r="F88" s="2">
        <v>22.5</v>
      </c>
    </row>
    <row r="89">
      <c r="A89" s="2">
        <v>87.0</v>
      </c>
      <c r="B89" s="2">
        <v>3.3083436</v>
      </c>
      <c r="C89" s="55">
        <v>5.0E-4</v>
      </c>
      <c r="D89" s="2">
        <v>28.5386753</v>
      </c>
      <c r="E89" s="2">
        <v>0.015123</v>
      </c>
      <c r="F89" s="2">
        <v>22.5</v>
      </c>
    </row>
    <row r="90">
      <c r="A90" s="2">
        <v>88.0</v>
      </c>
      <c r="B90" s="2">
        <v>3.3084002</v>
      </c>
      <c r="C90" s="55">
        <v>5.0E-4</v>
      </c>
      <c r="D90" s="2">
        <v>28.0109253</v>
      </c>
      <c r="E90" s="2">
        <v>0.015123</v>
      </c>
      <c r="F90" s="2">
        <v>22.5</v>
      </c>
    </row>
    <row r="91">
      <c r="A91" s="2">
        <v>89.0</v>
      </c>
      <c r="B91" s="2">
        <v>3.3119493</v>
      </c>
      <c r="C91" s="55">
        <v>5.0E-4</v>
      </c>
      <c r="D91" s="2">
        <v>28.6051388</v>
      </c>
      <c r="E91" s="2">
        <v>0.015123</v>
      </c>
      <c r="F91" s="2">
        <v>22.5</v>
      </c>
    </row>
    <row r="92">
      <c r="A92" s="2">
        <v>90.0</v>
      </c>
      <c r="B92" s="2">
        <v>3.3101912</v>
      </c>
      <c r="C92" s="55">
        <v>5.0E-4</v>
      </c>
      <c r="D92" s="2">
        <v>28.4262886</v>
      </c>
      <c r="E92" s="2">
        <v>0.015123</v>
      </c>
      <c r="F92" s="2">
        <v>22.5</v>
      </c>
    </row>
    <row r="93">
      <c r="A93" s="2">
        <v>91.0</v>
      </c>
      <c r="B93" s="2">
        <v>3.3086491</v>
      </c>
      <c r="C93" s="55">
        <v>5.0E-4</v>
      </c>
      <c r="D93" s="2">
        <v>28.0420685</v>
      </c>
      <c r="E93" s="2">
        <v>0.015123</v>
      </c>
      <c r="F93" s="2">
        <v>22.5</v>
      </c>
    </row>
    <row r="94">
      <c r="A94" s="2">
        <v>92.0</v>
      </c>
      <c r="B94" s="2">
        <v>3.3127913</v>
      </c>
      <c r="C94" s="55">
        <v>5.0E-4</v>
      </c>
      <c r="D94" s="2">
        <v>28.4629536</v>
      </c>
      <c r="E94" s="2">
        <v>0.015123</v>
      </c>
      <c r="F94" s="2">
        <v>22.5</v>
      </c>
    </row>
    <row r="95">
      <c r="A95" s="2">
        <v>93.0</v>
      </c>
      <c r="B95" s="2">
        <v>3.308737</v>
      </c>
      <c r="C95" s="55">
        <v>5.0E-4</v>
      </c>
      <c r="D95" s="2">
        <v>28.4883537</v>
      </c>
      <c r="E95" s="2">
        <v>0.015123</v>
      </c>
      <c r="F95" s="2">
        <v>22.5</v>
      </c>
    </row>
    <row r="96">
      <c r="A96" s="2">
        <v>94.0</v>
      </c>
      <c r="B96" s="2">
        <v>3.3115072</v>
      </c>
      <c r="C96" s="55">
        <v>5.0E-4</v>
      </c>
      <c r="D96" s="2">
        <v>28.6110039</v>
      </c>
      <c r="E96" s="2">
        <v>0.015123</v>
      </c>
      <c r="F96" s="2">
        <v>22.5</v>
      </c>
    </row>
    <row r="97">
      <c r="A97" s="2">
        <v>95.0</v>
      </c>
      <c r="B97" s="2">
        <v>3.3079672</v>
      </c>
      <c r="C97" s="55">
        <v>5.0E-4</v>
      </c>
      <c r="D97" s="2">
        <v>28.4352798</v>
      </c>
      <c r="E97" s="2">
        <v>0.015123</v>
      </c>
      <c r="F97" s="2">
        <v>22.5</v>
      </c>
    </row>
    <row r="98">
      <c r="A98" s="2">
        <v>96.0</v>
      </c>
      <c r="B98" s="2">
        <v>3.3108399</v>
      </c>
      <c r="C98" s="55">
        <v>5.0E-4</v>
      </c>
      <c r="D98" s="2">
        <v>28.0610809</v>
      </c>
      <c r="E98" s="2">
        <v>0.015123</v>
      </c>
      <c r="F98" s="2">
        <v>22.5</v>
      </c>
    </row>
    <row r="99">
      <c r="A99" s="2">
        <v>97.0</v>
      </c>
      <c r="B99" s="2">
        <v>3.3105545</v>
      </c>
      <c r="C99" s="55">
        <v>5.0E-4</v>
      </c>
      <c r="D99" s="2">
        <v>28.5136852</v>
      </c>
      <c r="E99" s="2">
        <v>0.015123</v>
      </c>
      <c r="F99" s="2">
        <v>22.5</v>
      </c>
    </row>
    <row r="100">
      <c r="A100" s="2">
        <v>98.0</v>
      </c>
      <c r="B100" s="2">
        <v>3.3090925</v>
      </c>
      <c r="C100" s="55">
        <v>5.0E-4</v>
      </c>
      <c r="D100" s="2">
        <v>27.9011631</v>
      </c>
      <c r="E100" s="2">
        <v>0.015123</v>
      </c>
      <c r="F100" s="2">
        <v>22.5</v>
      </c>
    </row>
    <row r="101">
      <c r="A101" s="2">
        <v>99.0</v>
      </c>
      <c r="B101" s="2">
        <v>3.30966</v>
      </c>
      <c r="C101" s="55">
        <v>5.0E-4</v>
      </c>
      <c r="D101" s="2">
        <v>28.2184925</v>
      </c>
      <c r="E101" s="2">
        <v>0.015123</v>
      </c>
      <c r="F101" s="2">
        <v>22.5</v>
      </c>
    </row>
    <row r="102">
      <c r="A102" s="2">
        <v>100.0</v>
      </c>
      <c r="B102" s="2">
        <v>3.3114498</v>
      </c>
      <c r="C102" s="55">
        <v>5.0E-4</v>
      </c>
      <c r="D102" s="2">
        <v>28.3862572</v>
      </c>
      <c r="E102" s="2">
        <v>0.015123</v>
      </c>
      <c r="F102" s="2">
        <v>22.5</v>
      </c>
    </row>
    <row r="104">
      <c r="A104" s="2" t="s">
        <v>144</v>
      </c>
      <c r="B104" s="45">
        <f>AVERAGE(B3:B102)</f>
        <v>3.309998144</v>
      </c>
    </row>
    <row r="105">
      <c r="A105" s="2" t="s">
        <v>145</v>
      </c>
      <c r="B105" s="45">
        <f>STDEV(B3:B102)</f>
        <v>0.001430989288</v>
      </c>
    </row>
    <row r="106">
      <c r="A106" s="2" t="s">
        <v>146</v>
      </c>
      <c r="B106" s="55">
        <f>B105/10</f>
        <v>0.0001430989288</v>
      </c>
    </row>
    <row r="108">
      <c r="A108" s="2" t="s">
        <v>155</v>
      </c>
      <c r="C108" s="45">
        <f>(2677+80.5/2)/1000*(2*pi()/B104)^2</f>
        <v>9.791152923</v>
      </c>
      <c r="D108" s="2" t="s">
        <v>130</v>
      </c>
    </row>
    <row r="110">
      <c r="A110" s="2" t="s">
        <v>156</v>
      </c>
    </row>
    <row r="111">
      <c r="A111" s="33" t="s">
        <v>151</v>
      </c>
    </row>
    <row r="112">
      <c r="A112" s="2" t="s">
        <v>152</v>
      </c>
      <c r="B112" s="56"/>
      <c r="C112" s="36">
        <v>9.7992</v>
      </c>
    </row>
    <row r="113">
      <c r="A113" s="33" t="s">
        <v>153</v>
      </c>
      <c r="B113" s="56"/>
      <c r="C113" s="56"/>
    </row>
    <row r="114">
      <c r="A114" s="2" t="s">
        <v>154</v>
      </c>
      <c r="C114" s="45">
        <f>(C108-C112)/9.8*1000</f>
        <v>-0.8211303352</v>
      </c>
    </row>
  </sheetData>
  <hyperlinks>
    <hyperlink r:id="rId1" ref="A111"/>
    <hyperlink r:id="rId2" ref="A113"/>
  </hyperlin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44286.0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>
        <v>44258.0</v>
      </c>
      <c r="P1" s="2"/>
      <c r="Q1" s="2"/>
      <c r="R1" s="2"/>
      <c r="S1" s="2"/>
      <c r="T1" s="2"/>
    </row>
    <row r="2">
      <c r="A2" s="58" t="s">
        <v>138</v>
      </c>
      <c r="B2" s="58" t="s">
        <v>139</v>
      </c>
      <c r="C2" s="58" t="s">
        <v>140</v>
      </c>
      <c r="D2" s="58" t="s">
        <v>141</v>
      </c>
      <c r="E2" s="58" t="s">
        <v>142</v>
      </c>
      <c r="F2" s="58" t="s">
        <v>143</v>
      </c>
      <c r="G2" s="2"/>
      <c r="H2" s="2"/>
      <c r="I2" s="2"/>
      <c r="J2" s="2"/>
      <c r="K2" s="2"/>
      <c r="L2" s="2"/>
      <c r="M2" s="2"/>
      <c r="N2" s="2"/>
      <c r="O2" s="2" t="s">
        <v>138</v>
      </c>
      <c r="P2" s="2" t="s">
        <v>139</v>
      </c>
      <c r="Q2" s="2" t="s">
        <v>140</v>
      </c>
      <c r="R2" s="2" t="s">
        <v>141</v>
      </c>
      <c r="S2" s="2" t="s">
        <v>142</v>
      </c>
      <c r="T2" s="2" t="s">
        <v>143</v>
      </c>
    </row>
    <row r="3">
      <c r="A3" s="59">
        <v>1.0</v>
      </c>
      <c r="B3" s="58">
        <v>3.4054725</v>
      </c>
      <c r="C3" s="60">
        <v>5.0E-4</v>
      </c>
      <c r="D3" s="58">
        <v>28.4124508</v>
      </c>
      <c r="E3" s="58">
        <v>0.015123</v>
      </c>
      <c r="F3" s="58">
        <v>4.5</v>
      </c>
      <c r="G3" s="2"/>
      <c r="H3" s="2"/>
      <c r="I3" s="2"/>
      <c r="J3" s="2"/>
      <c r="K3" s="2"/>
      <c r="L3" s="2"/>
      <c r="M3" s="2"/>
      <c r="N3" s="2"/>
      <c r="O3" s="2">
        <v>1.0</v>
      </c>
      <c r="P3" s="2">
        <v>3.4057503</v>
      </c>
      <c r="Q3" s="55">
        <v>5.0E-4</v>
      </c>
      <c r="R3" s="2">
        <v>28.3266754</v>
      </c>
      <c r="S3" s="2">
        <v>0.015123</v>
      </c>
      <c r="T3" s="2">
        <v>5.29</v>
      </c>
    </row>
    <row r="4">
      <c r="A4" s="59">
        <v>2.0</v>
      </c>
      <c r="B4" s="58">
        <v>3.4054456</v>
      </c>
      <c r="C4" s="60">
        <v>5.0E-4</v>
      </c>
      <c r="D4" s="58">
        <v>28.3949718</v>
      </c>
      <c r="E4" s="58">
        <v>0.015123</v>
      </c>
      <c r="F4" s="58">
        <v>7.72</v>
      </c>
      <c r="G4" s="2"/>
      <c r="H4" s="2"/>
      <c r="I4" s="2"/>
      <c r="J4" s="2"/>
      <c r="K4" s="2"/>
      <c r="L4" s="2"/>
      <c r="M4" s="2"/>
      <c r="N4" s="2"/>
      <c r="O4" s="2">
        <v>2.0</v>
      </c>
      <c r="P4" s="2">
        <v>3.4053197</v>
      </c>
      <c r="Q4" s="55">
        <v>5.0E-4</v>
      </c>
      <c r="R4" s="2">
        <v>28.2874222</v>
      </c>
      <c r="S4" s="2">
        <v>0.015123</v>
      </c>
      <c r="T4" s="2">
        <v>6.14</v>
      </c>
    </row>
    <row r="5">
      <c r="A5" s="59">
        <v>3.0</v>
      </c>
      <c r="B5" s="58">
        <v>3.4053819</v>
      </c>
      <c r="C5" s="60">
        <v>5.0E-4</v>
      </c>
      <c r="D5" s="58">
        <v>28.3684235</v>
      </c>
      <c r="E5" s="58">
        <v>0.015123</v>
      </c>
      <c r="F5" s="58">
        <v>4.28</v>
      </c>
      <c r="G5" s="2"/>
      <c r="H5" s="2"/>
      <c r="I5" s="2"/>
      <c r="J5" s="2"/>
      <c r="K5" s="2"/>
      <c r="L5" s="2"/>
      <c r="M5" s="2"/>
      <c r="N5" s="2"/>
      <c r="O5" s="2">
        <v>3.0</v>
      </c>
      <c r="P5" s="2">
        <v>3.4054661</v>
      </c>
      <c r="Q5" s="55">
        <v>5.0E-4</v>
      </c>
      <c r="R5" s="2">
        <v>28.3027096</v>
      </c>
      <c r="S5" s="2">
        <v>0.015123</v>
      </c>
      <c r="T5" s="2">
        <v>5.06</v>
      </c>
    </row>
    <row r="6">
      <c r="A6" s="59">
        <v>4.0</v>
      </c>
      <c r="B6" s="58">
        <v>3.4054527</v>
      </c>
      <c r="C6" s="60">
        <v>5.0E-4</v>
      </c>
      <c r="D6" s="58">
        <v>28.3318119</v>
      </c>
      <c r="E6" s="58">
        <v>0.015123</v>
      </c>
      <c r="F6" s="58">
        <v>7.01</v>
      </c>
      <c r="G6" s="2"/>
      <c r="H6" s="2"/>
      <c r="I6" s="2"/>
      <c r="J6" s="2"/>
      <c r="K6" s="2"/>
      <c r="L6" s="2"/>
      <c r="M6" s="2"/>
      <c r="N6" s="2"/>
      <c r="O6" s="2">
        <v>4.0</v>
      </c>
      <c r="P6" s="2">
        <v>3.4055588</v>
      </c>
      <c r="Q6" s="55">
        <v>5.0E-4</v>
      </c>
      <c r="R6" s="2">
        <v>28.2505646</v>
      </c>
      <c r="S6" s="2">
        <v>0.015123</v>
      </c>
      <c r="T6" s="2">
        <v>3.45</v>
      </c>
    </row>
    <row r="7">
      <c r="A7" s="59">
        <v>5.0</v>
      </c>
      <c r="B7" s="58">
        <v>3.4053164</v>
      </c>
      <c r="C7" s="60">
        <v>5.0E-4</v>
      </c>
      <c r="D7" s="58">
        <v>28.3108273</v>
      </c>
      <c r="E7" s="58">
        <v>0.015123</v>
      </c>
      <c r="F7" s="58">
        <v>6.09</v>
      </c>
      <c r="G7" s="2"/>
      <c r="H7" s="2"/>
      <c r="I7" s="2"/>
      <c r="J7" s="2"/>
      <c r="K7" s="2"/>
      <c r="L7" s="2"/>
      <c r="M7" s="2"/>
      <c r="N7" s="2"/>
      <c r="O7" s="2">
        <v>5.0</v>
      </c>
      <c r="P7" s="2">
        <v>3.4051235</v>
      </c>
      <c r="Q7" s="55">
        <v>5.0E-4</v>
      </c>
      <c r="R7" s="2">
        <v>28.2344551</v>
      </c>
      <c r="S7" s="2">
        <v>0.015123</v>
      </c>
      <c r="T7" s="2">
        <v>5.91</v>
      </c>
    </row>
    <row r="8">
      <c r="A8" s="59">
        <v>6.0</v>
      </c>
      <c r="B8" s="58">
        <v>3.4054189</v>
      </c>
      <c r="C8" s="60">
        <v>5.0E-4</v>
      </c>
      <c r="D8" s="58">
        <v>28.2789173</v>
      </c>
      <c r="E8" s="58">
        <v>0.015123</v>
      </c>
      <c r="F8" s="58">
        <v>4.18</v>
      </c>
      <c r="G8" s="2"/>
      <c r="H8" s="2"/>
      <c r="I8" s="2"/>
      <c r="J8" s="2"/>
      <c r="K8" s="2"/>
      <c r="L8" s="2"/>
      <c r="M8" s="2"/>
      <c r="N8" s="2"/>
      <c r="O8" s="2">
        <v>6.0</v>
      </c>
      <c r="P8" s="2">
        <v>3.4053731</v>
      </c>
      <c r="Q8" s="55">
        <v>5.0E-4</v>
      </c>
      <c r="R8" s="2">
        <v>28.2091084</v>
      </c>
      <c r="S8" s="2">
        <v>0.015123</v>
      </c>
      <c r="T8" s="2">
        <v>4.44</v>
      </c>
    </row>
    <row r="9">
      <c r="A9" s="59">
        <v>7.0</v>
      </c>
      <c r="B9" s="58">
        <v>3.4055626</v>
      </c>
      <c r="C9" s="60">
        <v>5.0E-4</v>
      </c>
      <c r="D9" s="58">
        <v>28.2742023</v>
      </c>
      <c r="E9" s="58">
        <v>0.015123</v>
      </c>
      <c r="F9" s="58">
        <v>7.48</v>
      </c>
      <c r="G9" s="2"/>
      <c r="H9" s="2"/>
      <c r="I9" s="2"/>
      <c r="J9" s="2"/>
      <c r="K9" s="2"/>
      <c r="L9" s="2"/>
      <c r="M9" s="2"/>
      <c r="N9" s="2"/>
      <c r="O9" s="2">
        <v>7.0</v>
      </c>
      <c r="P9" s="2">
        <v>3.4055097</v>
      </c>
      <c r="Q9" s="55">
        <v>5.0E-4</v>
      </c>
      <c r="R9" s="2">
        <v>28.1898403</v>
      </c>
      <c r="S9" s="2">
        <v>0.015123</v>
      </c>
      <c r="T9" s="2">
        <v>4.16</v>
      </c>
    </row>
    <row r="10">
      <c r="A10" s="59">
        <v>8.0</v>
      </c>
      <c r="B10" s="58">
        <v>3.405443</v>
      </c>
      <c r="C10" s="60">
        <v>5.0E-4</v>
      </c>
      <c r="D10" s="58">
        <v>28.2456169</v>
      </c>
      <c r="E10" s="58">
        <v>0.015123</v>
      </c>
      <c r="F10" s="58">
        <v>5.24</v>
      </c>
      <c r="G10" s="2"/>
      <c r="H10" s="2"/>
      <c r="I10" s="2"/>
      <c r="J10" s="2"/>
      <c r="K10" s="2"/>
      <c r="L10" s="2"/>
      <c r="M10" s="2"/>
      <c r="N10" s="2"/>
      <c r="O10" s="2">
        <v>8.0</v>
      </c>
      <c r="P10" s="2">
        <v>3.4054217</v>
      </c>
      <c r="Q10" s="55">
        <v>5.0E-4</v>
      </c>
      <c r="R10" s="2">
        <v>28.1573849</v>
      </c>
      <c r="S10" s="2">
        <v>0.015123</v>
      </c>
      <c r="T10" s="2">
        <v>6.07</v>
      </c>
    </row>
    <row r="11">
      <c r="A11" s="59">
        <v>9.0</v>
      </c>
      <c r="B11" s="58">
        <v>3.4054933</v>
      </c>
      <c r="C11" s="60">
        <v>5.0E-4</v>
      </c>
      <c r="D11" s="58">
        <v>28.24086</v>
      </c>
      <c r="E11" s="58">
        <v>0.015123</v>
      </c>
      <c r="F11" s="58">
        <v>4.27</v>
      </c>
      <c r="G11" s="2"/>
      <c r="H11" s="2"/>
      <c r="I11" s="2"/>
      <c r="J11" s="2"/>
      <c r="K11" s="2"/>
      <c r="L11" s="2"/>
      <c r="M11" s="2"/>
      <c r="N11" s="2"/>
      <c r="O11" s="2">
        <v>9.0</v>
      </c>
      <c r="P11" s="2">
        <v>3.4056344</v>
      </c>
      <c r="Q11" s="55">
        <v>5.0E-4</v>
      </c>
      <c r="R11" s="2">
        <v>28.119442</v>
      </c>
      <c r="S11" s="2">
        <v>0.015123</v>
      </c>
      <c r="T11" s="2">
        <v>3.44</v>
      </c>
    </row>
    <row r="12">
      <c r="A12" s="59">
        <v>10.0</v>
      </c>
      <c r="B12" s="58">
        <v>3.4054687</v>
      </c>
      <c r="C12" s="60">
        <v>5.0E-4</v>
      </c>
      <c r="D12" s="58">
        <v>28.2260895</v>
      </c>
      <c r="E12" s="58">
        <v>0.015123</v>
      </c>
      <c r="F12" s="58">
        <v>7.22</v>
      </c>
      <c r="G12" s="2"/>
      <c r="H12" s="2"/>
      <c r="I12" s="2"/>
      <c r="J12" s="2"/>
      <c r="K12" s="2"/>
      <c r="L12" s="2"/>
      <c r="M12" s="2"/>
      <c r="N12" s="2"/>
      <c r="O12" s="2">
        <v>10.0</v>
      </c>
      <c r="P12" s="2">
        <v>3.405551</v>
      </c>
      <c r="Q12" s="55">
        <v>5.0E-4</v>
      </c>
      <c r="R12" s="2">
        <v>28.1366348</v>
      </c>
      <c r="S12" s="2">
        <v>0.015123</v>
      </c>
      <c r="T12" s="2">
        <v>5.82</v>
      </c>
    </row>
    <row r="13">
      <c r="A13" s="59">
        <v>11.0</v>
      </c>
      <c r="B13" s="58">
        <v>3.4053798</v>
      </c>
      <c r="C13" s="60">
        <v>5.0E-4</v>
      </c>
      <c r="D13" s="58">
        <v>28.2052898</v>
      </c>
      <c r="E13" s="58">
        <v>0.015123</v>
      </c>
      <c r="F13" s="58">
        <v>6.73</v>
      </c>
      <c r="G13" s="2"/>
      <c r="H13" s="2"/>
      <c r="I13" s="2"/>
      <c r="J13" s="2"/>
      <c r="K13" s="2"/>
      <c r="L13" s="2"/>
      <c r="M13" s="2"/>
      <c r="N13" s="2"/>
      <c r="O13" s="2">
        <v>11.0</v>
      </c>
      <c r="P13" s="2">
        <v>3.4054089</v>
      </c>
      <c r="Q13" s="55">
        <v>5.0E-4</v>
      </c>
      <c r="R13" s="2">
        <v>28.0969849</v>
      </c>
      <c r="S13" s="2">
        <v>0.015123</v>
      </c>
      <c r="T13" s="2">
        <v>4.55</v>
      </c>
    </row>
    <row r="14">
      <c r="A14" s="59">
        <v>12.0</v>
      </c>
      <c r="B14" s="58">
        <v>3.4053564</v>
      </c>
      <c r="C14" s="60">
        <v>5.0E-4</v>
      </c>
      <c r="D14" s="58">
        <v>28.1714478</v>
      </c>
      <c r="E14" s="58">
        <v>0.015123</v>
      </c>
      <c r="F14" s="58">
        <v>4.26</v>
      </c>
      <c r="G14" s="2"/>
      <c r="H14" s="2"/>
      <c r="I14" s="2"/>
      <c r="J14" s="2"/>
      <c r="K14" s="2"/>
      <c r="L14" s="2"/>
      <c r="M14" s="2"/>
      <c r="N14" s="2"/>
      <c r="O14" s="2">
        <v>12.0</v>
      </c>
      <c r="P14" s="2">
        <v>3.4053178</v>
      </c>
      <c r="Q14" s="55">
        <v>5.0E-4</v>
      </c>
      <c r="R14" s="2">
        <v>28.0909328</v>
      </c>
      <c r="S14" s="2">
        <v>0.015123</v>
      </c>
      <c r="T14" s="2">
        <v>3.35</v>
      </c>
    </row>
    <row r="15">
      <c r="A15" s="59">
        <v>13.0</v>
      </c>
      <c r="B15" s="58">
        <v>3.4054241</v>
      </c>
      <c r="C15" s="60">
        <v>5.0E-4</v>
      </c>
      <c r="D15" s="58">
        <v>28.1416473</v>
      </c>
      <c r="E15" s="58">
        <v>0.015123</v>
      </c>
      <c r="F15" s="58">
        <v>6.15</v>
      </c>
      <c r="G15" s="2"/>
      <c r="H15" s="2"/>
      <c r="I15" s="2"/>
      <c r="J15" s="2"/>
      <c r="K15" s="2"/>
      <c r="L15" s="2"/>
      <c r="M15" s="2"/>
      <c r="N15" s="2"/>
      <c r="O15" s="2">
        <v>13.0</v>
      </c>
      <c r="P15" s="2">
        <v>3.4054241</v>
      </c>
      <c r="Q15" s="55">
        <v>5.0E-4</v>
      </c>
      <c r="R15" s="2">
        <v>28.0868053</v>
      </c>
      <c r="S15" s="2">
        <v>0.015123</v>
      </c>
      <c r="T15" s="2">
        <v>5.7</v>
      </c>
    </row>
    <row r="16">
      <c r="A16" s="59">
        <v>14.0</v>
      </c>
      <c r="B16" s="58">
        <v>3.4052935</v>
      </c>
      <c r="C16" s="60">
        <v>5.0E-4</v>
      </c>
      <c r="D16" s="58">
        <v>28.1169643</v>
      </c>
      <c r="E16" s="58">
        <v>0.015123</v>
      </c>
      <c r="F16" s="58">
        <v>7.54</v>
      </c>
      <c r="G16" s="2"/>
      <c r="H16" s="2"/>
      <c r="I16" s="2"/>
      <c r="J16" s="2"/>
      <c r="K16" s="2"/>
      <c r="L16" s="2"/>
      <c r="M16" s="2"/>
      <c r="N16" s="2"/>
      <c r="O16" s="2">
        <v>14.0</v>
      </c>
      <c r="P16" s="2">
        <v>3.405447</v>
      </c>
      <c r="Q16" s="55">
        <v>5.0E-4</v>
      </c>
      <c r="R16" s="2">
        <v>28.0131264</v>
      </c>
      <c r="S16" s="2">
        <v>0.015123</v>
      </c>
      <c r="T16" s="2">
        <v>5.51</v>
      </c>
    </row>
    <row r="17">
      <c r="A17" s="59">
        <v>15.0</v>
      </c>
      <c r="B17" s="58">
        <v>3.405443</v>
      </c>
      <c r="C17" s="60">
        <v>5.0E-4</v>
      </c>
      <c r="D17" s="58">
        <v>28.0856495</v>
      </c>
      <c r="E17" s="58">
        <v>0.015123</v>
      </c>
      <c r="F17" s="58">
        <v>4.17</v>
      </c>
      <c r="G17" s="2"/>
      <c r="H17" s="2"/>
      <c r="I17" s="2"/>
      <c r="J17" s="2"/>
      <c r="K17" s="2"/>
      <c r="L17" s="2"/>
      <c r="M17" s="2"/>
      <c r="N17" s="2"/>
      <c r="O17" s="2">
        <v>15.0</v>
      </c>
      <c r="P17" s="2">
        <v>3.4051931</v>
      </c>
      <c r="Q17" s="55">
        <v>5.0E-4</v>
      </c>
      <c r="R17" s="2">
        <v>27.9946251</v>
      </c>
      <c r="S17" s="2">
        <v>0.015123</v>
      </c>
      <c r="T17" s="2">
        <v>3.42</v>
      </c>
    </row>
    <row r="18">
      <c r="A18" s="59">
        <v>16.0</v>
      </c>
      <c r="B18" s="58">
        <v>3.4055393</v>
      </c>
      <c r="C18" s="60">
        <v>5.0E-4</v>
      </c>
      <c r="D18" s="58">
        <v>28.0809975</v>
      </c>
      <c r="E18" s="58">
        <v>0.015123</v>
      </c>
      <c r="F18" s="58">
        <v>6.86</v>
      </c>
      <c r="G18" s="2"/>
      <c r="H18" s="2"/>
      <c r="I18" s="2"/>
      <c r="J18" s="2"/>
      <c r="K18" s="2"/>
      <c r="L18" s="2"/>
      <c r="M18" s="2"/>
      <c r="N18" s="2"/>
      <c r="O18" s="2">
        <v>16.0</v>
      </c>
      <c r="P18" s="2">
        <v>3.4055023</v>
      </c>
      <c r="Q18" s="55">
        <v>5.0E-4</v>
      </c>
      <c r="R18" s="2">
        <v>27.9835033</v>
      </c>
      <c r="S18" s="2">
        <v>0.015123</v>
      </c>
      <c r="T18" s="2">
        <v>4.95</v>
      </c>
    </row>
    <row r="19">
      <c r="A19" s="59">
        <v>17.0</v>
      </c>
      <c r="B19" s="58">
        <v>3.4053879</v>
      </c>
      <c r="C19" s="60">
        <v>5.0E-4</v>
      </c>
      <c r="D19" s="58">
        <v>28.052618</v>
      </c>
      <c r="E19" s="58">
        <v>0.015123</v>
      </c>
      <c r="F19" s="58">
        <v>6.16</v>
      </c>
      <c r="G19" s="2"/>
      <c r="H19" s="2"/>
      <c r="I19" s="2"/>
      <c r="J19" s="2"/>
      <c r="K19" s="2"/>
      <c r="L19" s="2"/>
      <c r="M19" s="2"/>
      <c r="N19" s="2"/>
      <c r="O19" s="2">
        <v>17.0</v>
      </c>
      <c r="P19" s="2">
        <v>3.4055033</v>
      </c>
      <c r="Q19" s="55">
        <v>5.0E-4</v>
      </c>
      <c r="R19" s="2">
        <v>27.9507904</v>
      </c>
      <c r="S19" s="2">
        <v>0.015123</v>
      </c>
      <c r="T19" s="2">
        <v>5.83</v>
      </c>
    </row>
    <row r="20">
      <c r="A20" s="59">
        <v>18.0</v>
      </c>
      <c r="B20" s="58">
        <v>3.4054904</v>
      </c>
      <c r="C20" s="60">
        <v>5.0E-4</v>
      </c>
      <c r="D20" s="58">
        <v>28.0493412</v>
      </c>
      <c r="E20" s="58">
        <v>0.015123</v>
      </c>
      <c r="F20" s="58">
        <v>4.03</v>
      </c>
      <c r="G20" s="2"/>
      <c r="H20" s="2"/>
      <c r="I20" s="2"/>
      <c r="J20" s="2"/>
      <c r="K20" s="2"/>
      <c r="L20" s="2"/>
      <c r="M20" s="2"/>
      <c r="N20" s="2"/>
      <c r="O20" s="2">
        <v>18.0</v>
      </c>
      <c r="P20" s="2">
        <v>3.4054852</v>
      </c>
      <c r="Q20" s="55">
        <v>5.0E-4</v>
      </c>
      <c r="R20" s="2">
        <v>27.9254551</v>
      </c>
      <c r="S20" s="2">
        <v>0.015123</v>
      </c>
      <c r="T20" s="2">
        <v>3.37</v>
      </c>
    </row>
    <row r="21">
      <c r="A21" s="59">
        <v>19.0</v>
      </c>
      <c r="B21" s="58">
        <v>3.4054198</v>
      </c>
      <c r="C21" s="60">
        <v>5.0E-4</v>
      </c>
      <c r="D21" s="58">
        <v>28.0296917</v>
      </c>
      <c r="E21" s="58">
        <v>0.015123</v>
      </c>
      <c r="F21" s="58">
        <v>7.28</v>
      </c>
      <c r="G21" s="2"/>
      <c r="H21" s="2"/>
      <c r="I21" s="2"/>
      <c r="J21" s="2"/>
      <c r="K21" s="2"/>
      <c r="L21" s="2"/>
      <c r="M21" s="2"/>
      <c r="N21" s="2"/>
      <c r="O21" s="2">
        <v>19.0</v>
      </c>
      <c r="P21" s="2">
        <v>3.4054842</v>
      </c>
      <c r="Q21" s="55">
        <v>5.0E-4</v>
      </c>
      <c r="R21" s="2">
        <v>27.9532375</v>
      </c>
      <c r="S21" s="2">
        <v>0.015123</v>
      </c>
      <c r="T21" s="2">
        <v>5.5</v>
      </c>
    </row>
    <row r="22">
      <c r="A22" s="59">
        <v>20.0</v>
      </c>
      <c r="B22" s="58">
        <v>3.4053659</v>
      </c>
      <c r="C22" s="60">
        <v>5.0E-4</v>
      </c>
      <c r="D22" s="58">
        <v>28.0066967</v>
      </c>
      <c r="E22" s="58">
        <v>0.015123</v>
      </c>
      <c r="F22" s="58">
        <v>4.14</v>
      </c>
      <c r="G22" s="2"/>
      <c r="H22" s="2"/>
      <c r="I22" s="2"/>
      <c r="J22" s="2"/>
      <c r="K22" s="2"/>
      <c r="L22" s="2"/>
      <c r="M22" s="2"/>
      <c r="N22" s="2"/>
      <c r="O22" s="2">
        <v>20.0</v>
      </c>
      <c r="P22" s="2">
        <v>3.405385</v>
      </c>
      <c r="Q22" s="55">
        <v>5.0E-4</v>
      </c>
      <c r="R22" s="2">
        <v>27.896843</v>
      </c>
      <c r="S22" s="2">
        <v>0.015123</v>
      </c>
      <c r="T22" s="2">
        <v>4.92</v>
      </c>
    </row>
    <row r="23">
      <c r="A23" s="59">
        <v>21.0</v>
      </c>
      <c r="B23" s="58">
        <v>3.4053593</v>
      </c>
      <c r="C23" s="60">
        <v>5.0E-4</v>
      </c>
      <c r="D23" s="58">
        <v>27.977293</v>
      </c>
      <c r="E23" s="58">
        <v>0.015123</v>
      </c>
      <c r="F23" s="58">
        <v>7.2</v>
      </c>
      <c r="G23" s="2"/>
      <c r="H23" s="2"/>
      <c r="I23" s="2"/>
      <c r="J23" s="2"/>
      <c r="K23" s="2"/>
      <c r="L23" s="2"/>
      <c r="M23" s="2"/>
      <c r="N23" s="2"/>
      <c r="O23" s="2">
        <v>21.0</v>
      </c>
      <c r="P23" s="2">
        <v>3.4053483</v>
      </c>
      <c r="Q23" s="55">
        <v>5.0E-4</v>
      </c>
      <c r="R23" s="2">
        <v>27.8668442</v>
      </c>
      <c r="S23" s="2">
        <v>0.015123</v>
      </c>
      <c r="T23" s="2">
        <v>3.44</v>
      </c>
    </row>
    <row r="24">
      <c r="A24" s="59">
        <v>22.0</v>
      </c>
      <c r="B24" s="58">
        <v>3.4053593</v>
      </c>
      <c r="C24" s="60">
        <v>5.0E-4</v>
      </c>
      <c r="D24" s="58">
        <v>27.9441528</v>
      </c>
      <c r="E24" s="58">
        <v>0.015123</v>
      </c>
      <c r="F24" s="58">
        <v>4.4</v>
      </c>
      <c r="G24" s="2"/>
      <c r="H24" s="2"/>
      <c r="I24" s="2"/>
      <c r="J24" s="2"/>
      <c r="K24" s="2"/>
      <c r="L24" s="2"/>
      <c r="M24" s="2"/>
      <c r="N24" s="2"/>
      <c r="O24" s="2">
        <v>22.0</v>
      </c>
      <c r="P24" s="2">
        <v>3.4054525</v>
      </c>
      <c r="Q24" s="55">
        <v>5.0E-4</v>
      </c>
      <c r="R24" s="2">
        <v>27.8677521</v>
      </c>
      <c r="S24" s="2">
        <v>0.015123</v>
      </c>
      <c r="T24" s="2">
        <v>5.86</v>
      </c>
    </row>
    <row r="25">
      <c r="A25" s="59">
        <v>23.0</v>
      </c>
      <c r="B25" s="58">
        <v>3.4052997</v>
      </c>
      <c r="C25" s="60">
        <v>5.0E-4</v>
      </c>
      <c r="D25" s="58">
        <v>27.9115047</v>
      </c>
      <c r="E25" s="58">
        <v>0.015123</v>
      </c>
      <c r="F25" s="58">
        <v>6.62</v>
      </c>
      <c r="G25" s="2"/>
      <c r="H25" s="2"/>
      <c r="I25" s="2"/>
      <c r="J25" s="2"/>
      <c r="K25" s="2"/>
      <c r="L25" s="2"/>
      <c r="M25" s="2"/>
      <c r="N25" s="2"/>
      <c r="O25" s="2">
        <v>23.0</v>
      </c>
      <c r="P25" s="2">
        <v>3.4052987</v>
      </c>
      <c r="Q25" s="55">
        <v>5.0E-4</v>
      </c>
      <c r="R25" s="2">
        <v>27.8058281</v>
      </c>
      <c r="S25" s="2">
        <v>0.015123</v>
      </c>
      <c r="T25" s="2">
        <v>3.28</v>
      </c>
    </row>
    <row r="26">
      <c r="A26" s="59">
        <v>24.0</v>
      </c>
      <c r="B26" s="58">
        <v>3.4054573</v>
      </c>
      <c r="C26" s="60">
        <v>5.0E-4</v>
      </c>
      <c r="D26" s="58">
        <v>27.8902073</v>
      </c>
      <c r="E26" s="58">
        <v>0.015123</v>
      </c>
      <c r="F26" s="58">
        <v>5.7</v>
      </c>
      <c r="G26" s="2"/>
      <c r="H26" s="2"/>
      <c r="I26" s="2"/>
      <c r="J26" s="2"/>
      <c r="K26" s="2"/>
      <c r="L26" s="2"/>
      <c r="M26" s="2"/>
      <c r="N26" s="2"/>
      <c r="O26" s="2">
        <v>24.0</v>
      </c>
      <c r="P26" s="2">
        <v>3.4052744</v>
      </c>
      <c r="Q26" s="55">
        <v>5.0E-4</v>
      </c>
      <c r="R26" s="2">
        <v>27.7818832</v>
      </c>
      <c r="S26" s="2">
        <v>0.015123</v>
      </c>
      <c r="T26" s="2">
        <v>5.77</v>
      </c>
    </row>
    <row r="27">
      <c r="A27" s="59">
        <v>25.0</v>
      </c>
      <c r="B27" s="58">
        <v>3.4055138</v>
      </c>
      <c r="C27" s="60">
        <v>5.0E-4</v>
      </c>
      <c r="D27" s="58">
        <v>27.8794537</v>
      </c>
      <c r="E27" s="58">
        <v>0.015123</v>
      </c>
      <c r="F27" s="58">
        <v>4.41</v>
      </c>
      <c r="G27" s="2"/>
      <c r="H27" s="2"/>
      <c r="I27" s="2"/>
      <c r="J27" s="2"/>
      <c r="K27" s="2"/>
      <c r="L27" s="2"/>
      <c r="M27" s="2"/>
      <c r="N27" s="2"/>
      <c r="O27" s="2">
        <v>25.0</v>
      </c>
      <c r="P27" s="2">
        <v>3.4053404</v>
      </c>
      <c r="Q27" s="55">
        <v>5.0E-4</v>
      </c>
      <c r="R27" s="2">
        <v>27.7726288</v>
      </c>
      <c r="S27" s="2">
        <v>0.015123</v>
      </c>
      <c r="T27" s="2">
        <v>3.66</v>
      </c>
    </row>
    <row r="28">
      <c r="A28" s="59">
        <v>26.0</v>
      </c>
      <c r="B28" s="58">
        <v>3.4053698</v>
      </c>
      <c r="C28" s="60">
        <v>5.0E-4</v>
      </c>
      <c r="D28" s="58">
        <v>27.8602219</v>
      </c>
      <c r="E28" s="58">
        <v>0.015123</v>
      </c>
      <c r="F28" s="58">
        <v>7.29</v>
      </c>
      <c r="G28" s="2"/>
      <c r="H28" s="2"/>
      <c r="I28" s="2"/>
      <c r="J28" s="2"/>
      <c r="K28" s="2"/>
      <c r="L28" s="2"/>
      <c r="M28" s="2"/>
      <c r="N28" s="2"/>
      <c r="O28" s="2">
        <v>26.0</v>
      </c>
      <c r="P28" s="2">
        <v>3.4056158</v>
      </c>
      <c r="Q28" s="55">
        <v>5.0E-4</v>
      </c>
      <c r="R28" s="2">
        <v>27.7493343</v>
      </c>
      <c r="S28" s="2">
        <v>0.015123</v>
      </c>
      <c r="T28" s="2">
        <v>5.28</v>
      </c>
    </row>
    <row r="29">
      <c r="A29" s="59">
        <v>27.0</v>
      </c>
      <c r="B29" s="58">
        <v>3.4054418</v>
      </c>
      <c r="C29" s="60">
        <v>5.0E-4</v>
      </c>
      <c r="D29" s="58">
        <v>27.8525143</v>
      </c>
      <c r="E29" s="58">
        <v>0.015123</v>
      </c>
      <c r="F29" s="58">
        <v>4.43</v>
      </c>
      <c r="G29" s="2"/>
      <c r="H29" s="2"/>
      <c r="I29" s="2"/>
      <c r="J29" s="2"/>
      <c r="K29" s="2"/>
      <c r="L29" s="2"/>
      <c r="M29" s="2"/>
      <c r="N29" s="2"/>
      <c r="O29" s="2">
        <v>27.0</v>
      </c>
      <c r="P29" s="2">
        <v>3.4054022</v>
      </c>
      <c r="Q29" s="55">
        <v>5.0E-4</v>
      </c>
      <c r="R29" s="2">
        <v>27.7170124</v>
      </c>
      <c r="S29" s="2">
        <v>0.015123</v>
      </c>
      <c r="T29" s="2">
        <v>5.32</v>
      </c>
    </row>
    <row r="30">
      <c r="A30" s="59">
        <v>28.0</v>
      </c>
      <c r="B30" s="58">
        <v>3.4054046</v>
      </c>
      <c r="C30" s="60">
        <v>5.0E-4</v>
      </c>
      <c r="D30" s="58">
        <v>27.8293972</v>
      </c>
      <c r="E30" s="58">
        <v>0.015123</v>
      </c>
      <c r="F30" s="58">
        <v>5.36</v>
      </c>
      <c r="G30" s="2"/>
      <c r="H30" s="2"/>
      <c r="I30" s="2"/>
      <c r="J30" s="2"/>
      <c r="K30" s="2"/>
      <c r="L30" s="2"/>
      <c r="M30" s="2"/>
      <c r="N30" s="2"/>
      <c r="O30" s="2">
        <v>28.0</v>
      </c>
      <c r="P30" s="2">
        <v>3.4053454</v>
      </c>
      <c r="Q30" s="55">
        <v>5.0E-4</v>
      </c>
      <c r="R30" s="2">
        <v>27.7190857</v>
      </c>
      <c r="S30" s="2">
        <v>0.015123</v>
      </c>
      <c r="T30" s="2">
        <v>3.24</v>
      </c>
    </row>
    <row r="31">
      <c r="A31" s="59">
        <v>29.0</v>
      </c>
      <c r="B31" s="58">
        <v>3.4053102</v>
      </c>
      <c r="C31" s="60">
        <v>5.0E-4</v>
      </c>
      <c r="D31" s="58">
        <v>27.8036366</v>
      </c>
      <c r="E31" s="58">
        <v>0.015123</v>
      </c>
      <c r="F31" s="58">
        <v>6.14</v>
      </c>
      <c r="G31" s="2"/>
      <c r="H31" s="2"/>
      <c r="I31" s="2"/>
      <c r="J31" s="2"/>
      <c r="K31" s="2"/>
      <c r="L31" s="2"/>
      <c r="M31" s="2"/>
      <c r="N31" s="2"/>
      <c r="O31" s="2">
        <v>29.0</v>
      </c>
      <c r="P31" s="2">
        <v>3.4054852</v>
      </c>
      <c r="Q31" s="55">
        <v>5.0E-4</v>
      </c>
      <c r="R31" s="2">
        <v>27.6962147</v>
      </c>
      <c r="S31" s="2">
        <v>0.015123</v>
      </c>
      <c r="T31" s="2">
        <v>5.68</v>
      </c>
    </row>
    <row r="32">
      <c r="A32" s="59">
        <v>30.0</v>
      </c>
      <c r="B32" s="58">
        <v>3.4053638</v>
      </c>
      <c r="C32" s="60">
        <v>5.0E-4</v>
      </c>
      <c r="D32" s="58">
        <v>27.7681313</v>
      </c>
      <c r="E32" s="58">
        <v>0.015123</v>
      </c>
      <c r="F32" s="58">
        <v>4.4</v>
      </c>
      <c r="G32" s="2"/>
      <c r="H32" s="2"/>
      <c r="I32" s="2"/>
      <c r="J32" s="2"/>
      <c r="K32" s="2"/>
      <c r="L32" s="2"/>
      <c r="M32" s="2"/>
      <c r="N32" s="2"/>
      <c r="O32" s="2">
        <v>30.0</v>
      </c>
      <c r="P32" s="2">
        <v>3.4054017</v>
      </c>
      <c r="Q32" s="55">
        <v>5.0E-4</v>
      </c>
      <c r="R32" s="2">
        <v>27.6410828</v>
      </c>
      <c r="S32" s="2">
        <v>0.015123</v>
      </c>
      <c r="T32" s="2">
        <v>3.49</v>
      </c>
    </row>
    <row r="33">
      <c r="A33" s="59">
        <v>31.0</v>
      </c>
      <c r="B33" s="58">
        <v>3.4053035</v>
      </c>
      <c r="C33" s="60">
        <v>5.0E-4</v>
      </c>
      <c r="D33" s="58">
        <v>27.7436886</v>
      </c>
      <c r="E33" s="58">
        <v>0.015123</v>
      </c>
      <c r="F33" s="58">
        <v>6.79</v>
      </c>
      <c r="G33" s="2"/>
      <c r="H33" s="2"/>
      <c r="I33" s="2"/>
      <c r="J33" s="2"/>
      <c r="K33" s="2"/>
      <c r="L33" s="2"/>
      <c r="M33" s="2"/>
      <c r="N33" s="2"/>
      <c r="O33" s="2">
        <v>31.0</v>
      </c>
      <c r="P33" s="2">
        <v>3.4052613</v>
      </c>
      <c r="Q33" s="55">
        <v>5.0E-4</v>
      </c>
      <c r="R33" s="2">
        <v>27.6427135</v>
      </c>
      <c r="S33" s="2">
        <v>0.015123</v>
      </c>
      <c r="T33" s="2">
        <v>5.5</v>
      </c>
    </row>
    <row r="34">
      <c r="A34" s="59">
        <v>32.0</v>
      </c>
      <c r="B34" s="58">
        <v>3.4053206</v>
      </c>
      <c r="C34" s="60">
        <v>5.0E-4</v>
      </c>
      <c r="D34" s="58">
        <v>27.7115345</v>
      </c>
      <c r="E34" s="58">
        <v>0.015123</v>
      </c>
      <c r="F34" s="58">
        <v>4.42</v>
      </c>
      <c r="G34" s="2"/>
      <c r="H34" s="2"/>
      <c r="I34" s="2"/>
      <c r="J34" s="2"/>
      <c r="K34" s="2"/>
      <c r="L34" s="2"/>
      <c r="M34" s="2"/>
      <c r="N34" s="2"/>
      <c r="O34" s="2">
        <v>32.0</v>
      </c>
      <c r="P34" s="2">
        <v>3.4052236</v>
      </c>
      <c r="Q34" s="55">
        <v>5.0E-4</v>
      </c>
      <c r="R34" s="2">
        <v>27.5966473</v>
      </c>
      <c r="S34" s="2">
        <v>0.015123</v>
      </c>
      <c r="T34" s="2">
        <v>3.79</v>
      </c>
    </row>
    <row r="35">
      <c r="A35" s="59">
        <v>33.0</v>
      </c>
      <c r="B35" s="58">
        <v>3.4054832</v>
      </c>
      <c r="C35" s="60">
        <v>5.0E-4</v>
      </c>
      <c r="D35" s="58">
        <v>27.6922531</v>
      </c>
      <c r="E35" s="58">
        <v>0.015123</v>
      </c>
      <c r="F35" s="58">
        <v>6.6</v>
      </c>
      <c r="G35" s="2"/>
      <c r="H35" s="2"/>
      <c r="I35" s="2"/>
      <c r="J35" s="2"/>
      <c r="K35" s="2"/>
      <c r="L35" s="2"/>
      <c r="M35" s="2"/>
      <c r="N35" s="2"/>
      <c r="O35" s="2">
        <v>33.0</v>
      </c>
      <c r="P35" s="2">
        <v>3.4053621</v>
      </c>
      <c r="Q35" s="55">
        <v>5.0E-4</v>
      </c>
      <c r="R35" s="2">
        <v>27.5666046</v>
      </c>
      <c r="S35" s="2">
        <v>0.015123</v>
      </c>
      <c r="T35" s="2">
        <v>4.24</v>
      </c>
    </row>
    <row r="36">
      <c r="A36" s="59">
        <v>34.0</v>
      </c>
      <c r="B36" s="58">
        <v>3.4054441</v>
      </c>
      <c r="C36" s="60">
        <v>5.0E-4</v>
      </c>
      <c r="D36" s="58">
        <v>27.6766472</v>
      </c>
      <c r="E36" s="58">
        <v>0.015123</v>
      </c>
      <c r="F36" s="58">
        <v>4.16</v>
      </c>
      <c r="G36" s="2"/>
      <c r="H36" s="2"/>
      <c r="I36" s="2"/>
      <c r="J36" s="2"/>
      <c r="K36" s="2"/>
      <c r="L36" s="2"/>
      <c r="M36" s="2"/>
      <c r="N36" s="2"/>
      <c r="O36" s="2">
        <v>34.0</v>
      </c>
      <c r="P36" s="2">
        <v>3.4052682</v>
      </c>
      <c r="Q36" s="55">
        <v>5.0E-4</v>
      </c>
      <c r="R36" s="2">
        <v>27.5479031</v>
      </c>
      <c r="S36" s="2">
        <v>0.015123</v>
      </c>
      <c r="T36" s="2">
        <v>5.56</v>
      </c>
    </row>
    <row r="37">
      <c r="A37" s="59">
        <v>35.0</v>
      </c>
      <c r="B37" s="58">
        <v>3.4054117</v>
      </c>
      <c r="C37" s="60">
        <v>5.0E-4</v>
      </c>
      <c r="D37" s="58">
        <v>27.6638908</v>
      </c>
      <c r="E37" s="58">
        <v>0.015123</v>
      </c>
      <c r="F37" s="58">
        <v>7.08</v>
      </c>
      <c r="G37" s="2"/>
      <c r="H37" s="2"/>
      <c r="I37" s="2"/>
      <c r="J37" s="2"/>
      <c r="K37" s="2"/>
      <c r="L37" s="2"/>
      <c r="M37" s="2"/>
      <c r="N37" s="2"/>
      <c r="O37" s="2">
        <v>35.0</v>
      </c>
      <c r="P37" s="2">
        <v>3.4054997</v>
      </c>
      <c r="Q37" s="55">
        <v>5.0E-4</v>
      </c>
      <c r="R37" s="2">
        <v>27.5375633</v>
      </c>
      <c r="S37" s="2">
        <v>0.015123</v>
      </c>
      <c r="T37" s="2">
        <v>3.21</v>
      </c>
    </row>
    <row r="38">
      <c r="A38" s="59">
        <v>36.0</v>
      </c>
      <c r="B38" s="58">
        <v>3.4053972</v>
      </c>
      <c r="C38" s="60">
        <v>5.0E-4</v>
      </c>
      <c r="D38" s="58">
        <v>27.6482906</v>
      </c>
      <c r="E38" s="58">
        <v>0.015123</v>
      </c>
      <c r="F38" s="58">
        <v>3.92</v>
      </c>
      <c r="G38" s="2"/>
      <c r="H38" s="2"/>
      <c r="I38" s="2"/>
      <c r="J38" s="2"/>
      <c r="K38" s="2"/>
      <c r="L38" s="2"/>
      <c r="M38" s="2"/>
      <c r="N38" s="2"/>
      <c r="O38" s="2">
        <v>36.0</v>
      </c>
      <c r="P38" s="2">
        <v>3.4055986</v>
      </c>
      <c r="Q38" s="55">
        <v>5.0E-4</v>
      </c>
      <c r="R38" s="2">
        <v>27.5163021</v>
      </c>
      <c r="S38" s="2">
        <v>0.015123</v>
      </c>
      <c r="T38" s="2">
        <v>5.51</v>
      </c>
    </row>
    <row r="39">
      <c r="A39" s="59">
        <v>37.0</v>
      </c>
      <c r="B39" s="58">
        <v>3.4053512</v>
      </c>
      <c r="C39" s="60">
        <v>5.0E-4</v>
      </c>
      <c r="D39" s="58">
        <v>27.6226864</v>
      </c>
      <c r="E39" s="58">
        <v>0.015123</v>
      </c>
      <c r="F39" s="58">
        <v>6.72</v>
      </c>
      <c r="G39" s="2"/>
      <c r="H39" s="2"/>
      <c r="I39" s="2"/>
      <c r="J39" s="2"/>
      <c r="K39" s="2"/>
      <c r="L39" s="2"/>
      <c r="M39" s="2"/>
      <c r="N39" s="2"/>
      <c r="O39" s="2">
        <v>37.0</v>
      </c>
      <c r="P39" s="2">
        <v>3.4053035</v>
      </c>
      <c r="Q39" s="55">
        <v>5.0E-4</v>
      </c>
      <c r="R39" s="2">
        <v>27.4658794</v>
      </c>
      <c r="S39" s="2">
        <v>0.015123</v>
      </c>
      <c r="T39" s="2">
        <v>4.76</v>
      </c>
    </row>
    <row r="40">
      <c r="A40" s="59">
        <v>38.0</v>
      </c>
      <c r="B40" s="58">
        <v>3.4053147</v>
      </c>
      <c r="C40" s="60">
        <v>5.0E-4</v>
      </c>
      <c r="D40" s="58">
        <v>27.5950241</v>
      </c>
      <c r="E40" s="58">
        <v>0.015123</v>
      </c>
      <c r="F40" s="58">
        <v>5.43</v>
      </c>
      <c r="G40" s="2"/>
      <c r="H40" s="2"/>
      <c r="I40" s="2"/>
      <c r="J40" s="2"/>
      <c r="K40" s="2"/>
      <c r="L40" s="2"/>
      <c r="M40" s="2"/>
      <c r="N40" s="2"/>
      <c r="O40" s="2">
        <v>38.0</v>
      </c>
      <c r="P40" s="2">
        <v>3.4053893</v>
      </c>
      <c r="Q40" s="55">
        <v>5.0E-4</v>
      </c>
      <c r="R40" s="2">
        <v>27.474884</v>
      </c>
      <c r="S40" s="2">
        <v>0.015123</v>
      </c>
      <c r="T40" s="2">
        <v>3.17</v>
      </c>
    </row>
    <row r="41">
      <c r="A41" s="59">
        <v>39.0</v>
      </c>
      <c r="B41" s="58">
        <v>3.4053488</v>
      </c>
      <c r="C41" s="60">
        <v>5.0E-4</v>
      </c>
      <c r="D41" s="58">
        <v>27.5567303</v>
      </c>
      <c r="E41" s="58">
        <v>0.015123</v>
      </c>
      <c r="F41" s="58">
        <v>4.42</v>
      </c>
      <c r="G41" s="2"/>
      <c r="H41" s="2"/>
      <c r="I41" s="2"/>
      <c r="J41" s="2"/>
      <c r="K41" s="2"/>
      <c r="L41" s="2"/>
      <c r="M41" s="2"/>
      <c r="N41" s="2"/>
      <c r="O41" s="2">
        <v>39.0</v>
      </c>
      <c r="P41" s="2">
        <v>3.4054883</v>
      </c>
      <c r="Q41" s="55">
        <v>5.0E-4</v>
      </c>
      <c r="R41" s="2">
        <v>27.4256878</v>
      </c>
      <c r="S41" s="2">
        <v>0.015123</v>
      </c>
      <c r="T41" s="2">
        <v>5.43</v>
      </c>
    </row>
    <row r="42">
      <c r="A42" s="59">
        <v>40.0</v>
      </c>
      <c r="B42" s="58">
        <v>3.40522</v>
      </c>
      <c r="C42" s="60">
        <v>5.0E-4</v>
      </c>
      <c r="D42" s="58">
        <v>27.5328636</v>
      </c>
      <c r="E42" s="58">
        <v>0.015123</v>
      </c>
      <c r="F42" s="58">
        <v>7.14</v>
      </c>
      <c r="G42" s="2"/>
      <c r="H42" s="2"/>
      <c r="I42" s="2"/>
      <c r="J42" s="2"/>
      <c r="K42" s="2"/>
      <c r="L42" s="2"/>
      <c r="M42" s="2"/>
      <c r="N42" s="2"/>
      <c r="O42" s="2">
        <v>40.0</v>
      </c>
      <c r="P42" s="2">
        <v>3.4049819</v>
      </c>
      <c r="Q42" s="55">
        <v>5.0E-4</v>
      </c>
      <c r="R42" s="2">
        <v>27.4129887</v>
      </c>
      <c r="S42" s="2">
        <v>0.015123</v>
      </c>
      <c r="T42" s="2">
        <v>4.71</v>
      </c>
    </row>
    <row r="43">
      <c r="A43" s="59">
        <v>41.0</v>
      </c>
      <c r="B43" s="58">
        <v>3.4053192</v>
      </c>
      <c r="C43" s="60">
        <v>5.0E-4</v>
      </c>
      <c r="D43" s="58">
        <v>27.4950981</v>
      </c>
      <c r="E43" s="58">
        <v>0.015123</v>
      </c>
      <c r="F43" s="58">
        <v>3.98</v>
      </c>
      <c r="G43" s="2"/>
      <c r="H43" s="2"/>
      <c r="I43" s="2"/>
      <c r="J43" s="2"/>
      <c r="K43" s="2"/>
      <c r="L43" s="2"/>
      <c r="M43" s="2"/>
      <c r="N43" s="2"/>
      <c r="O43" s="2">
        <v>41.0</v>
      </c>
      <c r="P43" s="2">
        <v>3.4052525</v>
      </c>
      <c r="Q43" s="55">
        <v>5.0E-4</v>
      </c>
      <c r="R43" s="2">
        <v>27.3829193</v>
      </c>
      <c r="S43" s="2">
        <v>0.015123</v>
      </c>
      <c r="T43" s="2">
        <v>3.17</v>
      </c>
    </row>
    <row r="44">
      <c r="A44" s="59">
        <v>42.0</v>
      </c>
      <c r="B44" s="58">
        <v>3.4054666</v>
      </c>
      <c r="C44" s="60">
        <v>5.0E-4</v>
      </c>
      <c r="D44" s="58">
        <v>27.4834652</v>
      </c>
      <c r="E44" s="58">
        <v>0.015123</v>
      </c>
      <c r="F44" s="58">
        <v>6.81</v>
      </c>
      <c r="G44" s="2"/>
      <c r="H44" s="2"/>
      <c r="I44" s="2"/>
      <c r="J44" s="2"/>
      <c r="K44" s="2"/>
      <c r="L44" s="2"/>
      <c r="M44" s="2"/>
      <c r="N44" s="2"/>
      <c r="O44" s="2">
        <v>42.0</v>
      </c>
      <c r="P44" s="2">
        <v>3.4053535</v>
      </c>
      <c r="Q44" s="55">
        <v>5.0E-4</v>
      </c>
      <c r="R44" s="2">
        <v>27.3455143</v>
      </c>
      <c r="S44" s="2">
        <v>0.015123</v>
      </c>
      <c r="T44" s="2">
        <v>5.58</v>
      </c>
    </row>
    <row r="45">
      <c r="A45" s="59">
        <v>43.0</v>
      </c>
      <c r="B45" s="58">
        <v>3.4053779</v>
      </c>
      <c r="C45" s="60">
        <v>5.0E-4</v>
      </c>
      <c r="D45" s="58">
        <v>27.4597206</v>
      </c>
      <c r="E45" s="58">
        <v>0.015123</v>
      </c>
      <c r="F45" s="58">
        <v>4.73</v>
      </c>
      <c r="G45" s="2"/>
      <c r="H45" s="2"/>
      <c r="I45" s="2"/>
      <c r="J45" s="2"/>
      <c r="K45" s="2"/>
      <c r="L45" s="2"/>
      <c r="M45" s="2"/>
      <c r="N45" s="2"/>
      <c r="O45" s="2">
        <v>43.0</v>
      </c>
      <c r="P45" s="2">
        <v>3.4053478</v>
      </c>
      <c r="Q45" s="55">
        <v>5.0E-4</v>
      </c>
      <c r="R45" s="2">
        <v>27.2983952</v>
      </c>
      <c r="S45" s="2">
        <v>0.015123</v>
      </c>
      <c r="T45" s="2">
        <v>4.15</v>
      </c>
    </row>
    <row r="46">
      <c r="A46" s="59">
        <v>44.0</v>
      </c>
      <c r="B46" s="58">
        <v>3.4054093</v>
      </c>
      <c r="C46" s="60">
        <v>5.0E-4</v>
      </c>
      <c r="D46" s="58">
        <v>27.4464855</v>
      </c>
      <c r="E46" s="58">
        <v>0.015123</v>
      </c>
      <c r="F46" s="58">
        <v>5.5</v>
      </c>
      <c r="G46" s="2"/>
      <c r="H46" s="2"/>
      <c r="I46" s="2"/>
      <c r="J46" s="2"/>
      <c r="K46" s="2"/>
      <c r="L46" s="2"/>
      <c r="M46" s="2"/>
      <c r="N46" s="2"/>
      <c r="O46" s="2">
        <v>44.0</v>
      </c>
      <c r="P46" s="2">
        <v>3.4054747</v>
      </c>
      <c r="Q46" s="55">
        <v>5.0E-4</v>
      </c>
      <c r="R46" s="2">
        <v>27.2462444</v>
      </c>
      <c r="S46" s="2">
        <v>0.015123</v>
      </c>
      <c r="T46" s="2">
        <v>3.75</v>
      </c>
    </row>
    <row r="47">
      <c r="A47" s="59">
        <v>45.0</v>
      </c>
      <c r="B47" s="58">
        <v>3.405386</v>
      </c>
      <c r="C47" s="60">
        <v>5.0E-4</v>
      </c>
      <c r="D47" s="58">
        <v>27.420927</v>
      </c>
      <c r="E47" s="58">
        <v>0.015123</v>
      </c>
      <c r="F47" s="58">
        <v>5.28</v>
      </c>
      <c r="G47" s="2"/>
      <c r="H47" s="2"/>
      <c r="I47" s="2"/>
      <c r="J47" s="2"/>
      <c r="K47" s="2"/>
      <c r="L47" s="2"/>
      <c r="M47" s="2"/>
      <c r="N47" s="2"/>
      <c r="O47" s="2">
        <v>45.0</v>
      </c>
      <c r="P47" s="2">
        <v>3.4056349</v>
      </c>
      <c r="Q47" s="55">
        <v>5.0E-4</v>
      </c>
      <c r="R47" s="2">
        <v>27.2353401</v>
      </c>
      <c r="S47" s="2">
        <v>0.015123</v>
      </c>
      <c r="T47" s="2">
        <v>5.54</v>
      </c>
    </row>
    <row r="48">
      <c r="A48" s="59">
        <v>46.0</v>
      </c>
      <c r="B48" s="58">
        <v>3.4053323</v>
      </c>
      <c r="C48" s="60">
        <v>5.0E-4</v>
      </c>
      <c r="D48" s="58">
        <v>27.3739014</v>
      </c>
      <c r="E48" s="58">
        <v>0.015123</v>
      </c>
      <c r="F48" s="58">
        <v>5.21</v>
      </c>
      <c r="G48" s="2"/>
      <c r="H48" s="2"/>
      <c r="I48" s="2"/>
      <c r="J48" s="2"/>
      <c r="K48" s="2"/>
      <c r="L48" s="2"/>
      <c r="M48" s="2"/>
      <c r="N48" s="2"/>
      <c r="O48" s="2">
        <v>46.0</v>
      </c>
      <c r="P48" s="2">
        <v>3.4052379</v>
      </c>
      <c r="Q48" s="55">
        <v>5.0E-4</v>
      </c>
      <c r="R48" s="2">
        <v>27.1701393</v>
      </c>
      <c r="S48" s="2">
        <v>0.015123</v>
      </c>
      <c r="T48" s="2">
        <v>3.19</v>
      </c>
    </row>
    <row r="49">
      <c r="A49" s="59">
        <v>47.0</v>
      </c>
      <c r="B49" s="58">
        <v>3.4052672</v>
      </c>
      <c r="C49" s="60">
        <v>5.0E-4</v>
      </c>
      <c r="D49" s="58">
        <v>27.3211117</v>
      </c>
      <c r="E49" s="58">
        <v>0.015123</v>
      </c>
      <c r="F49" s="58">
        <v>6.04</v>
      </c>
      <c r="G49" s="2"/>
      <c r="H49" s="2"/>
      <c r="I49" s="2"/>
      <c r="J49" s="2"/>
      <c r="K49" s="2"/>
      <c r="L49" s="2"/>
      <c r="M49" s="2"/>
      <c r="N49" s="2"/>
      <c r="O49" s="2">
        <v>47.0</v>
      </c>
      <c r="P49" s="2">
        <v>3.4053278</v>
      </c>
      <c r="Q49" s="55">
        <v>5.0E-4</v>
      </c>
      <c r="R49" s="2">
        <v>27.1313477</v>
      </c>
      <c r="S49" s="2">
        <v>0.015123</v>
      </c>
      <c r="T49" s="2">
        <v>5.5</v>
      </c>
    </row>
    <row r="50">
      <c r="A50" s="59">
        <v>48.0</v>
      </c>
      <c r="B50" s="58">
        <v>3.4053063</v>
      </c>
      <c r="C50" s="60">
        <v>5.0E-4</v>
      </c>
      <c r="D50" s="58">
        <v>27.2662983</v>
      </c>
      <c r="E50" s="58">
        <v>0.015123</v>
      </c>
      <c r="F50" s="58">
        <v>4.81</v>
      </c>
      <c r="G50" s="2"/>
      <c r="H50" s="2"/>
      <c r="I50" s="2"/>
      <c r="J50" s="2"/>
      <c r="K50" s="2"/>
      <c r="L50" s="2"/>
      <c r="M50" s="2"/>
      <c r="N50" s="2"/>
      <c r="O50" s="2">
        <v>48.0</v>
      </c>
      <c r="P50" s="2">
        <v>3.4053285</v>
      </c>
      <c r="Q50" s="55">
        <v>5.0E-4</v>
      </c>
      <c r="R50" s="2">
        <v>27.0399342</v>
      </c>
      <c r="S50" s="2">
        <v>0.015123</v>
      </c>
      <c r="T50" s="2">
        <v>3.48</v>
      </c>
    </row>
    <row r="51">
      <c r="A51" s="59">
        <v>49.0</v>
      </c>
      <c r="B51" s="58">
        <v>3.4052851</v>
      </c>
      <c r="C51" s="60">
        <v>5.0E-4</v>
      </c>
      <c r="D51" s="58">
        <v>27.2147884</v>
      </c>
      <c r="E51" s="58">
        <v>0.015123</v>
      </c>
      <c r="F51" s="58">
        <v>6.91</v>
      </c>
      <c r="G51" s="2"/>
      <c r="H51" s="2"/>
      <c r="I51" s="2"/>
      <c r="J51" s="2"/>
      <c r="K51" s="2"/>
      <c r="L51" s="2"/>
      <c r="M51" s="2"/>
      <c r="N51" s="2"/>
      <c r="O51" s="2">
        <v>49.0</v>
      </c>
      <c r="P51" s="2">
        <v>3.4051967</v>
      </c>
      <c r="Q51" s="55">
        <v>5.0E-4</v>
      </c>
      <c r="R51" s="2">
        <v>26.9618473</v>
      </c>
      <c r="S51" s="2">
        <v>0.015123</v>
      </c>
      <c r="T51" s="2">
        <v>4.48</v>
      </c>
    </row>
    <row r="52">
      <c r="A52" s="59">
        <v>50.0</v>
      </c>
      <c r="B52" s="58">
        <v>3.405304</v>
      </c>
      <c r="C52" s="60">
        <v>5.0E-4</v>
      </c>
      <c r="D52" s="58">
        <v>27.1643066</v>
      </c>
      <c r="E52" s="58">
        <v>0.015123</v>
      </c>
      <c r="F52" s="58">
        <v>4.07</v>
      </c>
      <c r="G52" s="2"/>
      <c r="H52" s="2"/>
      <c r="I52" s="2"/>
      <c r="J52" s="2"/>
      <c r="K52" s="2"/>
      <c r="L52" s="2"/>
      <c r="M52" s="2"/>
      <c r="N52" s="2"/>
      <c r="O52" s="2">
        <v>50.0</v>
      </c>
      <c r="P52" s="2">
        <v>3.4052</v>
      </c>
      <c r="Q52" s="55">
        <v>5.0E-4</v>
      </c>
      <c r="R52" s="2">
        <v>26.8870792</v>
      </c>
      <c r="S52" s="2">
        <v>0.015123</v>
      </c>
      <c r="T52" s="2">
        <v>5.43</v>
      </c>
    </row>
    <row r="53">
      <c r="A53" s="59">
        <v>51.0</v>
      </c>
      <c r="B53" s="58">
        <v>3.4053278</v>
      </c>
      <c r="C53" s="60">
        <v>5.0E-4</v>
      </c>
      <c r="D53" s="58">
        <v>27.0870667</v>
      </c>
      <c r="E53" s="58">
        <v>0.015123</v>
      </c>
      <c r="F53" s="58">
        <v>6.14</v>
      </c>
      <c r="G53" s="2"/>
      <c r="H53" s="2"/>
      <c r="I53" s="2"/>
      <c r="J53" s="2"/>
      <c r="K53" s="2"/>
      <c r="L53" s="2"/>
      <c r="M53" s="2"/>
      <c r="N53" s="2"/>
      <c r="O53" s="2">
        <v>51.0</v>
      </c>
      <c r="P53" s="2">
        <v>3.4054744</v>
      </c>
      <c r="Q53" s="55">
        <v>5.0E-4</v>
      </c>
      <c r="R53" s="2">
        <v>26.8071423</v>
      </c>
      <c r="S53" s="2">
        <v>0.015123</v>
      </c>
      <c r="T53" s="2">
        <v>3.12</v>
      </c>
    </row>
    <row r="54">
      <c r="A54" s="59">
        <v>52.0</v>
      </c>
      <c r="B54" s="58">
        <v>3.4052956</v>
      </c>
      <c r="C54" s="60">
        <v>5.0E-4</v>
      </c>
      <c r="D54" s="58">
        <v>27.0125275</v>
      </c>
      <c r="E54" s="58">
        <v>0.015123</v>
      </c>
      <c r="F54" s="58">
        <v>6.17</v>
      </c>
      <c r="G54" s="2"/>
      <c r="H54" s="2"/>
      <c r="I54" s="2"/>
      <c r="J54" s="2"/>
      <c r="K54" s="2"/>
      <c r="L54" s="2"/>
      <c r="M54" s="2"/>
      <c r="N54" s="2"/>
      <c r="O54" s="2">
        <v>52.0</v>
      </c>
      <c r="P54" s="2">
        <v>3.4056852</v>
      </c>
      <c r="Q54" s="55">
        <v>5.0E-4</v>
      </c>
      <c r="R54" s="2">
        <v>26.7214413</v>
      </c>
      <c r="S54" s="2">
        <v>0.015123</v>
      </c>
      <c r="T54" s="2">
        <v>5.5</v>
      </c>
    </row>
    <row r="55">
      <c r="A55" s="59">
        <v>53.0</v>
      </c>
      <c r="B55" s="58">
        <v>3.405231</v>
      </c>
      <c r="C55" s="60">
        <v>5.0E-4</v>
      </c>
      <c r="D55" s="58">
        <v>26.9416828</v>
      </c>
      <c r="E55" s="58">
        <v>0.015123</v>
      </c>
      <c r="F55" s="58">
        <v>3.71</v>
      </c>
      <c r="G55" s="2"/>
      <c r="H55" s="2"/>
      <c r="I55" s="2"/>
      <c r="J55" s="2"/>
      <c r="K55" s="2"/>
      <c r="L55" s="2"/>
      <c r="M55" s="2"/>
      <c r="N55" s="2"/>
      <c r="O55" s="2">
        <v>53.0</v>
      </c>
      <c r="P55" s="2">
        <v>3.4062634</v>
      </c>
      <c r="Q55" s="55">
        <v>5.0E-4</v>
      </c>
      <c r="R55" s="2">
        <v>26.6437626</v>
      </c>
      <c r="S55" s="2">
        <v>0.015123</v>
      </c>
      <c r="T55" s="2">
        <v>3.23</v>
      </c>
    </row>
    <row r="56">
      <c r="A56" s="59">
        <v>54.0</v>
      </c>
      <c r="B56" s="58">
        <v>3.4052091</v>
      </c>
      <c r="C56" s="60">
        <v>5.0E-4</v>
      </c>
      <c r="D56" s="58">
        <v>26.8539925</v>
      </c>
      <c r="E56" s="58">
        <v>0.015123</v>
      </c>
      <c r="F56" s="58">
        <v>6.63</v>
      </c>
      <c r="G56" s="2"/>
      <c r="H56" s="2"/>
      <c r="I56" s="2"/>
      <c r="J56" s="2"/>
      <c r="K56" s="2"/>
      <c r="L56" s="2"/>
      <c r="M56" s="2"/>
      <c r="N56" s="2"/>
      <c r="O56" s="2">
        <v>54.0</v>
      </c>
      <c r="P56" s="2">
        <v>3.4054556</v>
      </c>
      <c r="Q56" s="55">
        <v>5.0E-4</v>
      </c>
      <c r="R56" s="2">
        <v>26.604454</v>
      </c>
      <c r="S56" s="2">
        <v>0.015123</v>
      </c>
      <c r="T56" s="2">
        <v>5.37</v>
      </c>
    </row>
    <row r="57">
      <c r="A57" s="59">
        <v>55.0</v>
      </c>
      <c r="B57" s="58">
        <v>3.4053719</v>
      </c>
      <c r="C57" s="60">
        <v>5.0E-4</v>
      </c>
      <c r="D57" s="58">
        <v>26.7691402</v>
      </c>
      <c r="E57" s="58">
        <v>0.015123</v>
      </c>
      <c r="F57" s="58">
        <v>5.21</v>
      </c>
      <c r="G57" s="2"/>
      <c r="H57" s="2"/>
      <c r="I57" s="2"/>
      <c r="J57" s="2"/>
      <c r="K57" s="2"/>
      <c r="L57" s="2"/>
      <c r="M57" s="2"/>
      <c r="N57" s="2"/>
      <c r="O57" s="2">
        <v>55.0</v>
      </c>
      <c r="P57" s="2">
        <v>3.4054508</v>
      </c>
      <c r="Q57" s="55">
        <v>5.0E-4</v>
      </c>
      <c r="R57" s="2">
        <v>26.4952927</v>
      </c>
      <c r="S57" s="2">
        <v>0.015123</v>
      </c>
      <c r="T57" s="2">
        <v>3.84</v>
      </c>
    </row>
    <row r="58">
      <c r="A58" s="59">
        <v>56.0</v>
      </c>
      <c r="B58" s="58">
        <v>3.4055223</v>
      </c>
      <c r="C58" s="60">
        <v>5.0E-4</v>
      </c>
      <c r="D58" s="58">
        <v>26.6884556</v>
      </c>
      <c r="E58" s="58">
        <v>0.015123</v>
      </c>
      <c r="F58" s="58">
        <v>4.34</v>
      </c>
      <c r="G58" s="2"/>
      <c r="H58" s="2"/>
      <c r="I58" s="2"/>
      <c r="J58" s="2"/>
      <c r="K58" s="2"/>
      <c r="L58" s="2"/>
      <c r="M58" s="2"/>
      <c r="N58" s="2"/>
      <c r="O58" s="2">
        <v>56.0</v>
      </c>
      <c r="P58" s="2">
        <v>3.405395</v>
      </c>
      <c r="Q58" s="55">
        <v>5.0E-4</v>
      </c>
      <c r="R58" s="2">
        <v>26.4159889</v>
      </c>
      <c r="S58" s="2">
        <v>0.015123</v>
      </c>
      <c r="T58" s="2">
        <v>4.13</v>
      </c>
    </row>
    <row r="59">
      <c r="A59" s="59">
        <v>57.0</v>
      </c>
      <c r="B59" s="58">
        <v>3.4054806</v>
      </c>
      <c r="C59" s="60">
        <v>5.0E-4</v>
      </c>
      <c r="D59" s="58">
        <v>26.5878124</v>
      </c>
      <c r="E59" s="58">
        <v>0.015123</v>
      </c>
      <c r="F59" s="58">
        <v>6.88</v>
      </c>
      <c r="G59" s="2"/>
      <c r="H59" s="2"/>
      <c r="I59" s="2"/>
      <c r="J59" s="2"/>
      <c r="K59" s="2"/>
      <c r="L59" s="2"/>
      <c r="M59" s="2"/>
      <c r="N59" s="2"/>
      <c r="O59" s="2">
        <v>57.0</v>
      </c>
      <c r="P59" s="2">
        <v>3.4054086</v>
      </c>
      <c r="Q59" s="55">
        <v>5.0E-4</v>
      </c>
      <c r="R59" s="2">
        <v>26.3431721</v>
      </c>
      <c r="S59" s="2">
        <v>0.015123</v>
      </c>
      <c r="T59" s="2">
        <v>5.36</v>
      </c>
    </row>
    <row r="60">
      <c r="A60" s="59">
        <v>58.0</v>
      </c>
      <c r="B60" s="58">
        <v>3.4055707</v>
      </c>
      <c r="C60" s="60">
        <v>5.0E-4</v>
      </c>
      <c r="D60" s="58">
        <v>26.5037651</v>
      </c>
      <c r="E60" s="58">
        <v>0.015123</v>
      </c>
      <c r="F60" s="58">
        <v>3.74</v>
      </c>
      <c r="G60" s="2"/>
      <c r="H60" s="2"/>
      <c r="I60" s="2"/>
      <c r="J60" s="2"/>
      <c r="K60" s="2"/>
      <c r="L60" s="2"/>
      <c r="M60" s="2"/>
      <c r="N60" s="2"/>
      <c r="O60" s="2">
        <v>58.0</v>
      </c>
      <c r="P60" s="2">
        <v>3.4053664</v>
      </c>
      <c r="Q60" s="55">
        <v>5.0E-4</v>
      </c>
      <c r="R60" s="2">
        <v>26.1945057</v>
      </c>
      <c r="S60" s="2">
        <v>0.015123</v>
      </c>
      <c r="T60" s="2">
        <v>3.08</v>
      </c>
    </row>
    <row r="61">
      <c r="A61" s="59">
        <v>59.0</v>
      </c>
      <c r="B61" s="58">
        <v>3.4054565</v>
      </c>
      <c r="C61" s="60">
        <v>5.0E-4</v>
      </c>
      <c r="D61" s="58">
        <v>26.4253178</v>
      </c>
      <c r="E61" s="58">
        <v>0.015123</v>
      </c>
      <c r="F61" s="58">
        <v>6.88</v>
      </c>
      <c r="G61" s="2"/>
      <c r="H61" s="2"/>
      <c r="I61" s="2"/>
      <c r="J61" s="2"/>
      <c r="K61" s="2"/>
      <c r="L61" s="2"/>
      <c r="M61" s="2"/>
      <c r="N61" s="2"/>
      <c r="O61" s="2">
        <v>59.0</v>
      </c>
      <c r="P61" s="2">
        <v>3.4051399</v>
      </c>
      <c r="Q61" s="55">
        <v>5.0E-4</v>
      </c>
      <c r="R61" s="2">
        <v>26.1109219</v>
      </c>
      <c r="S61" s="2">
        <v>0.015123</v>
      </c>
      <c r="T61" s="2">
        <v>5.52</v>
      </c>
    </row>
    <row r="62">
      <c r="A62" s="59">
        <v>60.0</v>
      </c>
      <c r="B62" s="58">
        <v>3.4054675</v>
      </c>
      <c r="C62" s="60">
        <v>5.0E-4</v>
      </c>
      <c r="D62" s="58">
        <v>26.3203678</v>
      </c>
      <c r="E62" s="58">
        <v>0.015123</v>
      </c>
      <c r="F62" s="58">
        <v>3.8</v>
      </c>
      <c r="G62" s="2"/>
      <c r="H62" s="2"/>
      <c r="I62" s="2"/>
      <c r="J62" s="2"/>
      <c r="K62" s="2"/>
      <c r="L62" s="2"/>
      <c r="M62" s="2"/>
      <c r="N62" s="2"/>
      <c r="O62" s="2">
        <v>60.0</v>
      </c>
      <c r="P62" s="2">
        <v>3.4052973</v>
      </c>
      <c r="Q62" s="55">
        <v>5.0E-4</v>
      </c>
      <c r="R62" s="2">
        <v>26.0118504</v>
      </c>
      <c r="S62" s="2">
        <v>0.015123</v>
      </c>
      <c r="T62" s="2">
        <v>4.12</v>
      </c>
    </row>
    <row r="63">
      <c r="A63" s="59">
        <v>61.0</v>
      </c>
      <c r="B63" s="58">
        <v>3.405386</v>
      </c>
      <c r="C63" s="60">
        <v>5.0E-4</v>
      </c>
      <c r="D63" s="58">
        <v>26.2317142</v>
      </c>
      <c r="E63" s="58">
        <v>0.015123</v>
      </c>
      <c r="F63" s="58">
        <v>6.7</v>
      </c>
      <c r="G63" s="2"/>
      <c r="H63" s="2"/>
      <c r="I63" s="2"/>
      <c r="J63" s="2"/>
      <c r="K63" s="2"/>
      <c r="L63" s="2"/>
      <c r="M63" s="2"/>
      <c r="N63" s="2"/>
      <c r="O63" s="2">
        <v>61.0</v>
      </c>
      <c r="P63" s="2">
        <v>3.4055884</v>
      </c>
      <c r="Q63" s="55">
        <v>5.0E-4</v>
      </c>
      <c r="R63" s="2">
        <v>25.9269409</v>
      </c>
      <c r="S63" s="2">
        <v>0.015123</v>
      </c>
      <c r="T63" s="2">
        <v>3.41</v>
      </c>
    </row>
    <row r="64">
      <c r="A64" s="59">
        <v>62.0</v>
      </c>
      <c r="B64" s="58">
        <v>3.4054146</v>
      </c>
      <c r="C64" s="60">
        <v>5.0E-4</v>
      </c>
      <c r="D64" s="58">
        <v>26.1380997</v>
      </c>
      <c r="E64" s="58">
        <v>0.015123</v>
      </c>
      <c r="F64" s="58">
        <v>3.93</v>
      </c>
      <c r="G64" s="2"/>
      <c r="H64" s="2"/>
      <c r="I64" s="2"/>
      <c r="J64" s="2"/>
      <c r="K64" s="2"/>
      <c r="L64" s="2"/>
      <c r="M64" s="2"/>
      <c r="N64" s="2"/>
      <c r="O64" s="2">
        <v>62.0</v>
      </c>
      <c r="P64" s="2">
        <v>3.4053593</v>
      </c>
      <c r="Q64" s="55">
        <v>5.0E-4</v>
      </c>
      <c r="R64" s="2">
        <v>25.8268127</v>
      </c>
      <c r="S64" s="2">
        <v>0.015123</v>
      </c>
      <c r="T64" s="2">
        <v>5.44</v>
      </c>
    </row>
    <row r="65">
      <c r="A65" s="59">
        <v>63.0</v>
      </c>
      <c r="B65" s="58">
        <v>3.4053686</v>
      </c>
      <c r="C65" s="60">
        <v>5.0E-4</v>
      </c>
      <c r="D65" s="58">
        <v>26.0229721</v>
      </c>
      <c r="E65" s="58">
        <v>0.015123</v>
      </c>
      <c r="F65" s="58">
        <v>6.55</v>
      </c>
      <c r="G65" s="2"/>
      <c r="H65" s="2"/>
      <c r="I65" s="2"/>
      <c r="J65" s="2"/>
      <c r="K65" s="2"/>
      <c r="L65" s="2"/>
      <c r="M65" s="2"/>
      <c r="N65" s="2"/>
      <c r="O65" s="2">
        <v>63.0</v>
      </c>
      <c r="P65" s="2">
        <v>3.405484</v>
      </c>
      <c r="Q65" s="55">
        <v>5.0E-4</v>
      </c>
      <c r="R65" s="2">
        <v>25.7337894</v>
      </c>
      <c r="S65" s="2">
        <v>0.015123</v>
      </c>
      <c r="T65" s="2">
        <v>4.32</v>
      </c>
    </row>
    <row r="66">
      <c r="A66" s="59">
        <v>64.0</v>
      </c>
      <c r="B66" s="58">
        <v>3.4054718</v>
      </c>
      <c r="C66" s="60">
        <v>5.0E-4</v>
      </c>
      <c r="D66" s="58">
        <v>25.9248123</v>
      </c>
      <c r="E66" s="58">
        <v>0.015123</v>
      </c>
      <c r="F66" s="58">
        <v>4.28</v>
      </c>
      <c r="G66" s="2"/>
      <c r="H66" s="2"/>
      <c r="I66" s="2"/>
      <c r="J66" s="2"/>
      <c r="K66" s="2"/>
      <c r="L66" s="2"/>
      <c r="M66" s="2"/>
      <c r="N66" s="2"/>
      <c r="O66" s="2">
        <v>64.0</v>
      </c>
      <c r="P66" s="2">
        <v>3.4054317</v>
      </c>
      <c r="Q66" s="55">
        <v>5.0E-4</v>
      </c>
      <c r="R66" s="2">
        <v>25.6455307</v>
      </c>
      <c r="S66" s="2">
        <v>0.015123</v>
      </c>
      <c r="T66" s="2">
        <v>3.12</v>
      </c>
    </row>
    <row r="67">
      <c r="A67" s="59">
        <v>65.0</v>
      </c>
      <c r="B67" s="58">
        <v>3.4054501</v>
      </c>
      <c r="C67" s="60">
        <v>5.0E-4</v>
      </c>
      <c r="D67" s="58">
        <v>25.8300152</v>
      </c>
      <c r="E67" s="58">
        <v>0.015123</v>
      </c>
      <c r="F67" s="58">
        <v>5.79</v>
      </c>
      <c r="G67" s="2"/>
      <c r="H67" s="2"/>
      <c r="I67" s="2"/>
      <c r="J67" s="2"/>
      <c r="K67" s="2"/>
      <c r="L67" s="2"/>
      <c r="M67" s="2"/>
      <c r="N67" s="2"/>
      <c r="O67" s="2">
        <v>65.0</v>
      </c>
      <c r="P67" s="2">
        <v>3.4054675</v>
      </c>
      <c r="Q67" s="55">
        <v>5.0E-4</v>
      </c>
      <c r="R67" s="2">
        <v>25.529108</v>
      </c>
      <c r="S67" s="2">
        <v>0.015123</v>
      </c>
      <c r="T67" s="2">
        <v>5.35</v>
      </c>
    </row>
    <row r="68">
      <c r="A68" s="59">
        <v>66.0</v>
      </c>
      <c r="B68" s="58">
        <v>3.4054537</v>
      </c>
      <c r="C68" s="60">
        <v>5.0E-4</v>
      </c>
      <c r="D68" s="58">
        <v>25.7103958</v>
      </c>
      <c r="E68" s="58">
        <v>0.015123</v>
      </c>
      <c r="F68" s="58">
        <v>5.4</v>
      </c>
      <c r="G68" s="2"/>
      <c r="H68" s="2"/>
      <c r="I68" s="2"/>
      <c r="J68" s="2"/>
      <c r="K68" s="2"/>
      <c r="L68" s="2"/>
      <c r="M68" s="2"/>
      <c r="N68" s="2"/>
      <c r="O68" s="2">
        <v>66.0</v>
      </c>
      <c r="P68" s="2">
        <v>3.4055347</v>
      </c>
      <c r="Q68" s="55">
        <v>5.0E-4</v>
      </c>
      <c r="R68" s="2">
        <v>25.4339867</v>
      </c>
      <c r="S68" s="2">
        <v>0.015123</v>
      </c>
      <c r="T68" s="2">
        <v>3.95</v>
      </c>
    </row>
    <row r="69">
      <c r="A69" s="59">
        <v>67.0</v>
      </c>
      <c r="B69" s="58">
        <v>3.4054308</v>
      </c>
      <c r="C69" s="60">
        <v>5.0E-4</v>
      </c>
      <c r="D69" s="58">
        <v>25.605463</v>
      </c>
      <c r="E69" s="58">
        <v>0.015123</v>
      </c>
      <c r="F69" s="58">
        <v>4.99</v>
      </c>
      <c r="G69" s="2"/>
      <c r="H69" s="2"/>
      <c r="I69" s="2"/>
      <c r="J69" s="2"/>
      <c r="K69" s="2"/>
      <c r="L69" s="2"/>
      <c r="M69" s="2"/>
      <c r="N69" s="2"/>
      <c r="O69" s="2">
        <v>67.0</v>
      </c>
      <c r="P69" s="2">
        <v>3.4053316</v>
      </c>
      <c r="Q69" s="55">
        <v>5.0E-4</v>
      </c>
      <c r="R69" s="2">
        <v>25.2971039</v>
      </c>
      <c r="S69" s="2">
        <v>0.015123</v>
      </c>
      <c r="T69" s="2">
        <v>4.39</v>
      </c>
    </row>
    <row r="70">
      <c r="A70" s="59">
        <v>68.0</v>
      </c>
      <c r="B70" s="58">
        <v>3.4054766</v>
      </c>
      <c r="C70" s="60">
        <v>5.0E-4</v>
      </c>
      <c r="D70" s="58">
        <v>25.5077763</v>
      </c>
      <c r="E70" s="58">
        <v>0.015123</v>
      </c>
      <c r="F70" s="58">
        <v>6.09</v>
      </c>
      <c r="G70" s="2"/>
      <c r="H70" s="2"/>
      <c r="I70" s="2"/>
      <c r="J70" s="2"/>
      <c r="K70" s="2"/>
      <c r="L70" s="2"/>
      <c r="M70" s="2"/>
      <c r="N70" s="2"/>
      <c r="O70" s="2">
        <v>68.0</v>
      </c>
      <c r="P70" s="2">
        <v>3.4054112</v>
      </c>
      <c r="Q70" s="55">
        <v>5.0E-4</v>
      </c>
      <c r="R70" s="2">
        <v>25.1884022</v>
      </c>
      <c r="S70" s="2">
        <v>0.015123</v>
      </c>
      <c r="T70" s="2">
        <v>4.5</v>
      </c>
    </row>
    <row r="71">
      <c r="A71" s="59">
        <v>69.0</v>
      </c>
      <c r="B71" s="58">
        <v>3.4055097</v>
      </c>
      <c r="C71" s="60">
        <v>5.0E-4</v>
      </c>
      <c r="D71" s="58">
        <v>25.4001656</v>
      </c>
      <c r="E71" s="58">
        <v>0.015123</v>
      </c>
      <c r="F71" s="58">
        <v>3.65</v>
      </c>
      <c r="G71" s="2"/>
      <c r="H71" s="2"/>
      <c r="I71" s="2"/>
      <c r="J71" s="2"/>
      <c r="K71" s="2"/>
      <c r="L71" s="2"/>
      <c r="M71" s="2"/>
      <c r="N71" s="2"/>
      <c r="O71" s="2">
        <v>69.0</v>
      </c>
      <c r="P71" s="2">
        <v>3.4053884</v>
      </c>
      <c r="Q71" s="55">
        <v>5.0E-4</v>
      </c>
      <c r="R71" s="2">
        <v>25.072691</v>
      </c>
      <c r="S71" s="2">
        <v>0.015123</v>
      </c>
      <c r="T71" s="2">
        <v>4.18</v>
      </c>
    </row>
    <row r="72">
      <c r="A72" s="59">
        <v>70.0</v>
      </c>
      <c r="B72" s="58">
        <v>3.4055436</v>
      </c>
      <c r="C72" s="60">
        <v>5.0E-4</v>
      </c>
      <c r="D72" s="58">
        <v>25.2967834</v>
      </c>
      <c r="E72" s="58">
        <v>0.015123</v>
      </c>
      <c r="F72" s="58">
        <v>6.54</v>
      </c>
      <c r="G72" s="2"/>
      <c r="H72" s="2"/>
      <c r="I72" s="2"/>
      <c r="J72" s="2"/>
      <c r="K72" s="2"/>
      <c r="L72" s="2"/>
      <c r="M72" s="2"/>
      <c r="N72" s="2"/>
      <c r="O72" s="2">
        <v>70.0</v>
      </c>
      <c r="P72" s="2">
        <v>3.4056392</v>
      </c>
      <c r="Q72" s="55">
        <v>5.0E-4</v>
      </c>
      <c r="R72" s="2">
        <v>24.9727001</v>
      </c>
      <c r="S72" s="2">
        <v>0.015123</v>
      </c>
      <c r="T72" s="2">
        <v>4.65</v>
      </c>
    </row>
    <row r="73">
      <c r="A73" s="59">
        <v>71.0</v>
      </c>
      <c r="B73" s="58">
        <v>3.4053566</v>
      </c>
      <c r="C73" s="60">
        <v>5.0E-4</v>
      </c>
      <c r="D73" s="58">
        <v>25.1912575</v>
      </c>
      <c r="E73" s="58">
        <v>0.015123</v>
      </c>
      <c r="F73" s="58">
        <v>4.75</v>
      </c>
      <c r="G73" s="2"/>
      <c r="H73" s="2"/>
      <c r="I73" s="2"/>
      <c r="J73" s="2"/>
      <c r="K73" s="2"/>
      <c r="L73" s="2"/>
      <c r="M73" s="2"/>
      <c r="N73" s="2"/>
      <c r="O73" s="2">
        <v>71.0</v>
      </c>
      <c r="P73" s="2">
        <v>3.4059255</v>
      </c>
      <c r="Q73" s="55">
        <v>5.0E-4</v>
      </c>
      <c r="R73" s="2">
        <v>24.8695889</v>
      </c>
      <c r="S73" s="2">
        <v>0.015123</v>
      </c>
      <c r="T73" s="2">
        <v>3.92</v>
      </c>
    </row>
    <row r="74">
      <c r="A74" s="59">
        <v>72.0</v>
      </c>
      <c r="B74" s="58">
        <v>3.4054985</v>
      </c>
      <c r="C74" s="60">
        <v>5.0E-4</v>
      </c>
      <c r="D74" s="58">
        <v>25.0923576</v>
      </c>
      <c r="E74" s="58">
        <v>0.015123</v>
      </c>
      <c r="F74" s="58">
        <v>4.0</v>
      </c>
      <c r="G74" s="2"/>
      <c r="H74" s="2"/>
      <c r="I74" s="2"/>
      <c r="J74" s="2"/>
      <c r="K74" s="2"/>
      <c r="L74" s="2"/>
      <c r="M74" s="2"/>
      <c r="N74" s="2"/>
      <c r="O74" s="2">
        <v>72.0</v>
      </c>
      <c r="P74" s="2">
        <v>3.405405</v>
      </c>
      <c r="Q74" s="55">
        <v>5.0E-4</v>
      </c>
      <c r="R74" s="2">
        <v>24.7217617</v>
      </c>
      <c r="S74" s="2">
        <v>0.015123</v>
      </c>
      <c r="T74" s="2">
        <v>5.27</v>
      </c>
    </row>
    <row r="75">
      <c r="A75" s="59">
        <v>73.0</v>
      </c>
      <c r="B75" s="58">
        <v>3.4055476</v>
      </c>
      <c r="C75" s="60">
        <v>5.0E-4</v>
      </c>
      <c r="D75" s="58">
        <v>24.985239</v>
      </c>
      <c r="E75" s="58">
        <v>0.015123</v>
      </c>
      <c r="F75" s="58">
        <v>6.53</v>
      </c>
      <c r="G75" s="2"/>
      <c r="H75" s="2"/>
      <c r="I75" s="2"/>
      <c r="J75" s="2"/>
      <c r="K75" s="2"/>
      <c r="L75" s="2"/>
      <c r="M75" s="2"/>
      <c r="N75" s="2"/>
      <c r="O75" s="2">
        <v>73.0</v>
      </c>
      <c r="P75" s="2">
        <v>3.4054127</v>
      </c>
      <c r="Q75" s="55">
        <v>5.0E-4</v>
      </c>
      <c r="R75" s="2">
        <v>24.6583576</v>
      </c>
      <c r="S75" s="2">
        <v>0.015123</v>
      </c>
      <c r="T75" s="2">
        <v>3.09</v>
      </c>
    </row>
    <row r="76">
      <c r="A76" s="59">
        <v>74.0</v>
      </c>
      <c r="B76" s="58">
        <v>3.4054575</v>
      </c>
      <c r="C76" s="60">
        <v>5.0E-4</v>
      </c>
      <c r="D76" s="58">
        <v>24.8873672</v>
      </c>
      <c r="E76" s="58">
        <v>0.015123</v>
      </c>
      <c r="F76" s="58">
        <v>5.03</v>
      </c>
      <c r="G76" s="2"/>
      <c r="H76" s="2"/>
      <c r="I76" s="2"/>
      <c r="J76" s="2"/>
      <c r="K76" s="2"/>
      <c r="L76" s="2"/>
      <c r="M76" s="2"/>
      <c r="N76" s="2"/>
      <c r="O76" s="2">
        <v>74.0</v>
      </c>
      <c r="P76" s="2">
        <v>3.4051976</v>
      </c>
      <c r="Q76" s="55">
        <v>5.0E-4</v>
      </c>
      <c r="R76" s="2">
        <v>24.515686</v>
      </c>
      <c r="S76" s="2">
        <v>0.015123</v>
      </c>
      <c r="T76" s="2">
        <v>5.37</v>
      </c>
    </row>
    <row r="77">
      <c r="A77" s="59">
        <v>75.0</v>
      </c>
      <c r="B77" s="58">
        <v>3.4054775</v>
      </c>
      <c r="C77" s="60">
        <v>5.0E-4</v>
      </c>
      <c r="D77" s="58">
        <v>24.7654648</v>
      </c>
      <c r="E77" s="58">
        <v>0.015123</v>
      </c>
      <c r="F77" s="58">
        <v>3.62</v>
      </c>
      <c r="G77" s="2"/>
      <c r="H77" s="2"/>
      <c r="I77" s="2"/>
      <c r="J77" s="2"/>
      <c r="K77" s="2"/>
      <c r="L77" s="2"/>
      <c r="M77" s="2"/>
      <c r="N77" s="2"/>
      <c r="O77" s="2">
        <v>75.0</v>
      </c>
      <c r="P77" s="2">
        <v>3.4055932</v>
      </c>
      <c r="Q77" s="55">
        <v>5.0E-4</v>
      </c>
      <c r="R77" s="2">
        <v>24.4338398</v>
      </c>
      <c r="S77" s="2">
        <v>0.015123</v>
      </c>
      <c r="T77" s="2">
        <v>3.43</v>
      </c>
    </row>
    <row r="78">
      <c r="A78" s="59">
        <v>76.0</v>
      </c>
      <c r="B78" s="58">
        <v>3.4054432</v>
      </c>
      <c r="C78" s="60">
        <v>5.0E-4</v>
      </c>
      <c r="D78" s="58">
        <v>24.6632614</v>
      </c>
      <c r="E78" s="58">
        <v>0.015123</v>
      </c>
      <c r="F78" s="58">
        <v>6.23</v>
      </c>
      <c r="G78" s="2"/>
      <c r="H78" s="2"/>
      <c r="I78" s="2"/>
      <c r="J78" s="2"/>
      <c r="K78" s="2"/>
      <c r="L78" s="2"/>
      <c r="M78" s="2"/>
      <c r="N78" s="2"/>
      <c r="O78" s="2">
        <v>76.0</v>
      </c>
      <c r="P78" s="2">
        <v>3.4050248</v>
      </c>
      <c r="Q78" s="55">
        <v>5.0E-4</v>
      </c>
      <c r="R78" s="2">
        <v>24.3030548</v>
      </c>
      <c r="S78" s="2">
        <v>0.015123</v>
      </c>
      <c r="T78" s="2">
        <v>4.2</v>
      </c>
    </row>
    <row r="79">
      <c r="A79" s="59">
        <v>77.0</v>
      </c>
      <c r="B79" s="58">
        <v>3.4055972</v>
      </c>
      <c r="C79" s="60">
        <v>5.0E-4</v>
      </c>
      <c r="D79" s="58">
        <v>24.5715733</v>
      </c>
      <c r="E79" s="58">
        <v>0.015123</v>
      </c>
      <c r="F79" s="58">
        <v>4.72</v>
      </c>
      <c r="G79" s="2"/>
      <c r="H79" s="2"/>
      <c r="I79" s="2"/>
      <c r="J79" s="2"/>
      <c r="K79" s="2"/>
      <c r="L79" s="2"/>
      <c r="M79" s="2"/>
      <c r="N79" s="2"/>
      <c r="O79" s="2">
        <v>77.0</v>
      </c>
      <c r="P79" s="2">
        <v>3.4060099</v>
      </c>
      <c r="Q79" s="55">
        <v>5.0E-4</v>
      </c>
      <c r="R79" s="2">
        <v>24.1935997</v>
      </c>
      <c r="S79" s="2">
        <v>0.015123</v>
      </c>
      <c r="T79" s="2">
        <v>4.76</v>
      </c>
    </row>
    <row r="80">
      <c r="A80" s="59">
        <v>78.0</v>
      </c>
      <c r="B80" s="58">
        <v>3.4055247</v>
      </c>
      <c r="C80" s="60">
        <v>5.0E-4</v>
      </c>
      <c r="D80" s="58">
        <v>24.4489498</v>
      </c>
      <c r="E80" s="58">
        <v>0.015123</v>
      </c>
      <c r="F80" s="58">
        <v>4.71</v>
      </c>
      <c r="G80" s="2"/>
      <c r="H80" s="2"/>
      <c r="I80" s="2"/>
      <c r="J80" s="2"/>
      <c r="K80" s="2"/>
      <c r="L80" s="2"/>
      <c r="M80" s="2"/>
      <c r="N80" s="2"/>
      <c r="O80" s="2">
        <v>78.0</v>
      </c>
      <c r="P80" s="2">
        <v>3.4051826</v>
      </c>
      <c r="Q80" s="55">
        <v>5.0E-4</v>
      </c>
      <c r="R80" s="2">
        <v>24.0745182</v>
      </c>
      <c r="S80" s="2">
        <v>0.015123</v>
      </c>
      <c r="T80" s="2">
        <v>3.16</v>
      </c>
    </row>
    <row r="81">
      <c r="A81" s="59">
        <v>79.0</v>
      </c>
      <c r="B81" s="58">
        <v>3.4056392</v>
      </c>
      <c r="C81" s="60">
        <v>5.0E-4</v>
      </c>
      <c r="D81" s="58">
        <v>24.3521042</v>
      </c>
      <c r="E81" s="58">
        <v>0.015123</v>
      </c>
      <c r="F81" s="58">
        <v>6.37</v>
      </c>
      <c r="G81" s="2"/>
      <c r="H81" s="2"/>
      <c r="I81" s="2"/>
      <c r="J81" s="2"/>
      <c r="K81" s="2"/>
      <c r="L81" s="2"/>
      <c r="M81" s="2"/>
      <c r="N81" s="2"/>
      <c r="O81" s="2">
        <v>79.0</v>
      </c>
      <c r="P81" s="2">
        <v>3.4058084</v>
      </c>
      <c r="Q81" s="55">
        <v>5.0E-4</v>
      </c>
      <c r="R81" s="2">
        <v>23.9621487</v>
      </c>
      <c r="S81" s="2">
        <v>0.015123</v>
      </c>
      <c r="T81" s="2">
        <v>5.25</v>
      </c>
    </row>
    <row r="82">
      <c r="A82" s="59">
        <v>80.0</v>
      </c>
      <c r="B82" s="58">
        <v>3.405334</v>
      </c>
      <c r="C82" s="60">
        <v>5.0E-4</v>
      </c>
      <c r="D82" s="58">
        <v>24.2426205</v>
      </c>
      <c r="E82" s="58">
        <v>0.015123</v>
      </c>
      <c r="F82" s="58">
        <v>3.55</v>
      </c>
      <c r="G82" s="2"/>
      <c r="H82" s="2"/>
      <c r="I82" s="2"/>
      <c r="J82" s="2"/>
      <c r="K82" s="2"/>
      <c r="L82" s="2"/>
      <c r="M82" s="2"/>
      <c r="N82" s="2"/>
      <c r="O82" s="2">
        <v>80.0</v>
      </c>
      <c r="P82" s="2">
        <v>3.4056456</v>
      </c>
      <c r="Q82" s="55">
        <v>5.0E-4</v>
      </c>
      <c r="R82" s="2">
        <v>23.8904934</v>
      </c>
      <c r="S82" s="2">
        <v>0.015123</v>
      </c>
      <c r="T82" s="2">
        <v>3.08</v>
      </c>
    </row>
    <row r="83">
      <c r="A83" s="59">
        <v>81.0</v>
      </c>
      <c r="B83" s="58">
        <v>3.4056478</v>
      </c>
      <c r="C83" s="60">
        <v>5.0E-4</v>
      </c>
      <c r="D83" s="58">
        <v>24.1435909</v>
      </c>
      <c r="E83" s="58">
        <v>0.015123</v>
      </c>
      <c r="F83" s="58">
        <v>6.62</v>
      </c>
      <c r="G83" s="2"/>
      <c r="H83" s="2"/>
      <c r="I83" s="2"/>
      <c r="J83" s="2"/>
      <c r="K83" s="2"/>
      <c r="L83" s="2"/>
      <c r="M83" s="2"/>
      <c r="N83" s="2"/>
      <c r="O83" s="2">
        <v>81.0</v>
      </c>
      <c r="P83" s="2">
        <v>3.4056115</v>
      </c>
      <c r="Q83" s="55">
        <v>5.0E-4</v>
      </c>
      <c r="R83" s="2">
        <v>23.7736168</v>
      </c>
      <c r="S83" s="2">
        <v>0.015123</v>
      </c>
      <c r="T83" s="2">
        <v>5.35</v>
      </c>
    </row>
    <row r="84">
      <c r="A84" s="59">
        <v>82.0</v>
      </c>
      <c r="B84" s="58">
        <v>3.4056396</v>
      </c>
      <c r="C84" s="60">
        <v>5.0E-4</v>
      </c>
      <c r="D84" s="58">
        <v>24.0459862</v>
      </c>
      <c r="E84" s="58">
        <v>0.015123</v>
      </c>
      <c r="F84" s="58">
        <v>3.65</v>
      </c>
      <c r="G84" s="2"/>
      <c r="H84" s="2"/>
      <c r="I84" s="2"/>
      <c r="J84" s="2"/>
      <c r="K84" s="2"/>
      <c r="L84" s="2"/>
      <c r="M84" s="2"/>
      <c r="N84" s="2"/>
      <c r="O84" s="2">
        <v>82.0</v>
      </c>
      <c r="P84" s="2">
        <v>3.4055624</v>
      </c>
      <c r="Q84" s="55">
        <v>5.0E-4</v>
      </c>
      <c r="R84" s="2">
        <v>23.676096</v>
      </c>
      <c r="S84" s="2">
        <v>0.015123</v>
      </c>
      <c r="T84" s="2">
        <v>3.13</v>
      </c>
    </row>
    <row r="85">
      <c r="A85" s="59">
        <v>83.0</v>
      </c>
      <c r="B85" s="58">
        <v>3.405498</v>
      </c>
      <c r="C85" s="60">
        <v>5.0E-4</v>
      </c>
      <c r="D85" s="58">
        <v>23.9500046</v>
      </c>
      <c r="E85" s="58">
        <v>0.015123</v>
      </c>
      <c r="F85" s="58">
        <v>6.38</v>
      </c>
      <c r="G85" s="2"/>
      <c r="H85" s="2"/>
      <c r="I85" s="2"/>
      <c r="J85" s="2"/>
      <c r="K85" s="2"/>
      <c r="L85" s="2"/>
      <c r="M85" s="2"/>
      <c r="N85" s="2"/>
      <c r="O85" s="2">
        <v>83.0</v>
      </c>
      <c r="P85" s="2">
        <v>3.4053481</v>
      </c>
      <c r="Q85" s="55">
        <v>5.0E-4</v>
      </c>
      <c r="R85" s="2">
        <v>23.5365582</v>
      </c>
      <c r="S85" s="2">
        <v>0.015123</v>
      </c>
      <c r="T85" s="2">
        <v>5.08</v>
      </c>
    </row>
    <row r="86">
      <c r="A86" s="59">
        <v>84.0</v>
      </c>
      <c r="B86" s="58">
        <v>3.4055548</v>
      </c>
      <c r="C86" s="60">
        <v>5.0E-4</v>
      </c>
      <c r="D86" s="58">
        <v>23.8447247</v>
      </c>
      <c r="E86" s="58">
        <v>0.015123</v>
      </c>
      <c r="F86" s="58">
        <v>4.37</v>
      </c>
      <c r="G86" s="2"/>
      <c r="H86" s="2"/>
      <c r="I86" s="2"/>
      <c r="J86" s="2"/>
      <c r="K86" s="2"/>
      <c r="L86" s="2"/>
      <c r="M86" s="2"/>
      <c r="N86" s="2"/>
      <c r="O86" s="2">
        <v>84.0</v>
      </c>
      <c r="P86" s="2">
        <v>3.4045453</v>
      </c>
      <c r="Q86" s="55">
        <v>5.0E-4</v>
      </c>
      <c r="R86" s="2">
        <v>23.4510422</v>
      </c>
      <c r="S86" s="2">
        <v>0.015123</v>
      </c>
      <c r="T86" s="2">
        <v>5.02</v>
      </c>
    </row>
    <row r="87">
      <c r="A87" s="59">
        <v>85.0</v>
      </c>
      <c r="B87" s="58">
        <v>3.4054618</v>
      </c>
      <c r="C87" s="60">
        <v>5.0E-4</v>
      </c>
      <c r="D87" s="58">
        <v>23.7332859</v>
      </c>
      <c r="E87" s="58">
        <v>0.015123</v>
      </c>
      <c r="F87" s="58">
        <v>4.38</v>
      </c>
      <c r="G87" s="2"/>
      <c r="H87" s="2"/>
      <c r="I87" s="2"/>
      <c r="J87" s="2"/>
      <c r="K87" s="2"/>
      <c r="L87" s="2"/>
      <c r="M87" s="2"/>
      <c r="N87" s="2"/>
      <c r="O87" s="2">
        <v>85.0</v>
      </c>
      <c r="P87" s="2">
        <v>3.4051764</v>
      </c>
      <c r="Q87" s="55">
        <v>5.0E-4</v>
      </c>
      <c r="R87" s="2">
        <v>23.324791</v>
      </c>
      <c r="S87" s="2">
        <v>0.015123</v>
      </c>
      <c r="T87" s="2">
        <v>3.06</v>
      </c>
    </row>
    <row r="88">
      <c r="A88" s="59">
        <v>86.0</v>
      </c>
      <c r="B88" s="58">
        <v>3.4057908</v>
      </c>
      <c r="C88" s="60">
        <v>5.0E-4</v>
      </c>
      <c r="D88" s="58">
        <v>23.6457806</v>
      </c>
      <c r="E88" s="58">
        <v>0.015123</v>
      </c>
      <c r="F88" s="58">
        <v>6.6</v>
      </c>
      <c r="G88" s="2"/>
      <c r="H88" s="2"/>
      <c r="I88" s="2"/>
      <c r="J88" s="2"/>
      <c r="K88" s="2"/>
      <c r="L88" s="2"/>
      <c r="M88" s="2"/>
      <c r="N88" s="2"/>
      <c r="O88" s="2">
        <v>86.0</v>
      </c>
      <c r="P88" s="2">
        <v>3.4048648</v>
      </c>
      <c r="Q88" s="55">
        <v>5.0E-4</v>
      </c>
      <c r="R88" s="2">
        <v>23.2250671</v>
      </c>
      <c r="S88" s="2">
        <v>0.015123</v>
      </c>
      <c r="T88" s="2">
        <v>5.03</v>
      </c>
    </row>
    <row r="89">
      <c r="A89" s="59">
        <v>87.0</v>
      </c>
      <c r="B89" s="58">
        <v>3.4056315</v>
      </c>
      <c r="C89" s="60">
        <v>5.0E-4</v>
      </c>
      <c r="D89" s="58">
        <v>23.5556049</v>
      </c>
      <c r="E89" s="58">
        <v>0.015123</v>
      </c>
      <c r="F89" s="58">
        <v>4.59</v>
      </c>
      <c r="G89" s="2"/>
      <c r="H89" s="2"/>
      <c r="I89" s="2"/>
      <c r="J89" s="2"/>
      <c r="K89" s="2"/>
      <c r="L89" s="2"/>
      <c r="M89" s="2"/>
      <c r="N89" s="2"/>
      <c r="O89" s="2">
        <v>87.0</v>
      </c>
      <c r="P89" s="2">
        <v>3.4053249</v>
      </c>
      <c r="Q89" s="55">
        <v>5.0E-4</v>
      </c>
      <c r="R89" s="2">
        <v>23.1264954</v>
      </c>
      <c r="S89" s="2">
        <v>0.015123</v>
      </c>
      <c r="T89" s="2">
        <v>4.85</v>
      </c>
    </row>
    <row r="90">
      <c r="A90" s="59">
        <v>88.0</v>
      </c>
      <c r="B90" s="58">
        <v>3.4056883</v>
      </c>
      <c r="C90" s="60">
        <v>5.0E-4</v>
      </c>
      <c r="D90" s="58">
        <v>23.4838028</v>
      </c>
      <c r="E90" s="58">
        <v>0.015123</v>
      </c>
      <c r="F90" s="58">
        <v>3.54</v>
      </c>
      <c r="G90" s="2"/>
      <c r="H90" s="2"/>
      <c r="I90" s="2"/>
      <c r="J90" s="2"/>
      <c r="K90" s="2"/>
      <c r="L90" s="2"/>
      <c r="M90" s="2"/>
      <c r="N90" s="2"/>
      <c r="O90" s="2">
        <v>88.0</v>
      </c>
      <c r="P90" s="2">
        <v>3.4053817</v>
      </c>
      <c r="Q90" s="55">
        <v>5.0E-4</v>
      </c>
      <c r="R90" s="2">
        <v>23.0304337</v>
      </c>
      <c r="S90" s="2">
        <v>0.015123</v>
      </c>
      <c r="T90" s="2">
        <v>3.03</v>
      </c>
    </row>
    <row r="91">
      <c r="A91" s="59">
        <v>89.0</v>
      </c>
      <c r="B91" s="58">
        <v>3.405458</v>
      </c>
      <c r="C91" s="60">
        <v>5.0E-4</v>
      </c>
      <c r="D91" s="58">
        <v>23.3925228</v>
      </c>
      <c r="E91" s="58">
        <v>0.015123</v>
      </c>
      <c r="F91" s="58">
        <v>6.3</v>
      </c>
      <c r="G91" s="2"/>
      <c r="H91" s="2"/>
      <c r="I91" s="2"/>
      <c r="J91" s="2"/>
      <c r="K91" s="2"/>
      <c r="L91" s="2"/>
      <c r="M91" s="2"/>
      <c r="N91" s="2"/>
      <c r="O91" s="2">
        <v>89.0</v>
      </c>
      <c r="P91" s="2">
        <v>3.40534</v>
      </c>
      <c r="Q91" s="55">
        <v>5.0E-4</v>
      </c>
      <c r="R91" s="2">
        <v>22.9895535</v>
      </c>
      <c r="S91" s="2">
        <v>0.015123</v>
      </c>
      <c r="T91" s="2">
        <v>5.38</v>
      </c>
    </row>
    <row r="92">
      <c r="A92" s="59">
        <v>90.0</v>
      </c>
      <c r="B92" s="58">
        <v>3.4054451</v>
      </c>
      <c r="C92" s="60">
        <v>5.0E-4</v>
      </c>
      <c r="D92" s="58">
        <v>23.305191</v>
      </c>
      <c r="E92" s="58">
        <v>0.015123</v>
      </c>
      <c r="F92" s="58">
        <v>4.54</v>
      </c>
      <c r="G92" s="2"/>
      <c r="H92" s="2"/>
      <c r="I92" s="2"/>
      <c r="J92" s="2"/>
      <c r="K92" s="2"/>
      <c r="L92" s="2"/>
      <c r="M92" s="2"/>
      <c r="N92" s="2"/>
      <c r="O92" s="2">
        <v>90.0</v>
      </c>
      <c r="P92" s="2">
        <v>3.4046593</v>
      </c>
      <c r="Q92" s="55">
        <v>5.0E-4</v>
      </c>
      <c r="R92" s="2">
        <v>22.9035892</v>
      </c>
      <c r="S92" s="2">
        <v>0.015123</v>
      </c>
      <c r="T92" s="2">
        <v>3.94</v>
      </c>
    </row>
    <row r="93">
      <c r="A93" s="59">
        <v>91.0</v>
      </c>
      <c r="B93" s="58">
        <v>3.4052925</v>
      </c>
      <c r="C93" s="60">
        <v>5.0E-4</v>
      </c>
      <c r="D93" s="58">
        <v>23.2269535</v>
      </c>
      <c r="E93" s="58">
        <v>0.015123</v>
      </c>
      <c r="F93" s="58">
        <v>5.23</v>
      </c>
      <c r="G93" s="2"/>
      <c r="H93" s="2"/>
      <c r="I93" s="2"/>
      <c r="J93" s="2"/>
      <c r="K93" s="2"/>
      <c r="L93" s="2"/>
      <c r="M93" s="2"/>
      <c r="N93" s="2"/>
      <c r="O93" s="2">
        <v>91.0</v>
      </c>
      <c r="P93" s="2">
        <v>3.4047451</v>
      </c>
      <c r="Q93" s="55">
        <v>5.0E-4</v>
      </c>
      <c r="R93" s="2">
        <v>22.8455753</v>
      </c>
      <c r="S93" s="2">
        <v>0.015123</v>
      </c>
      <c r="T93" s="2">
        <v>3.66</v>
      </c>
    </row>
    <row r="94">
      <c r="A94" s="59">
        <v>92.0</v>
      </c>
      <c r="B94" s="58">
        <v>3.405005</v>
      </c>
      <c r="C94" s="60">
        <v>5.0E-4</v>
      </c>
      <c r="D94" s="58">
        <v>23.122448</v>
      </c>
      <c r="E94" s="58">
        <v>0.015123</v>
      </c>
      <c r="F94" s="58">
        <v>6.11</v>
      </c>
      <c r="G94" s="2"/>
      <c r="H94" s="2"/>
      <c r="I94" s="2"/>
      <c r="J94" s="2"/>
      <c r="K94" s="2"/>
      <c r="L94" s="2"/>
      <c r="M94" s="2"/>
      <c r="N94" s="2"/>
      <c r="O94" s="2">
        <v>92.0</v>
      </c>
      <c r="P94" s="2">
        <v>3.4050529</v>
      </c>
      <c r="Q94" s="55">
        <v>5.0E-4</v>
      </c>
      <c r="R94" s="2">
        <v>22.8097324</v>
      </c>
      <c r="S94" s="2">
        <v>0.015123</v>
      </c>
      <c r="T94" s="2">
        <v>5.26</v>
      </c>
    </row>
    <row r="95">
      <c r="A95" s="59">
        <v>93.0</v>
      </c>
      <c r="B95" s="58">
        <v>3.4050794</v>
      </c>
      <c r="C95" s="60">
        <v>5.0E-4</v>
      </c>
      <c r="D95" s="58">
        <v>23.0151024</v>
      </c>
      <c r="E95" s="58">
        <v>0.015123</v>
      </c>
      <c r="F95" s="58">
        <v>3.5</v>
      </c>
      <c r="G95" s="2"/>
      <c r="H95" s="2"/>
      <c r="I95" s="2"/>
      <c r="J95" s="2"/>
      <c r="K95" s="2"/>
      <c r="L95" s="2"/>
      <c r="M95" s="2"/>
      <c r="N95" s="2"/>
      <c r="O95" s="2">
        <v>93.0</v>
      </c>
      <c r="P95" s="2">
        <v>3.4047885</v>
      </c>
      <c r="Q95" s="55">
        <v>5.0E-4</v>
      </c>
      <c r="R95" s="2">
        <v>22.7352295</v>
      </c>
      <c r="S95" s="2">
        <v>0.015123</v>
      </c>
      <c r="T95" s="2">
        <v>3.13</v>
      </c>
    </row>
    <row r="96">
      <c r="A96" s="59">
        <v>94.0</v>
      </c>
      <c r="B96" s="58">
        <v>3.4050088</v>
      </c>
      <c r="C96" s="60">
        <v>5.0E-4</v>
      </c>
      <c r="D96" s="58">
        <v>22.9354324</v>
      </c>
      <c r="E96" s="58">
        <v>0.015123</v>
      </c>
      <c r="F96" s="58">
        <v>6.35</v>
      </c>
      <c r="G96" s="2"/>
      <c r="H96" s="2"/>
      <c r="I96" s="2"/>
      <c r="J96" s="2"/>
      <c r="K96" s="2"/>
      <c r="L96" s="2"/>
      <c r="M96" s="2"/>
      <c r="N96" s="2"/>
      <c r="O96" s="2">
        <v>94.0</v>
      </c>
      <c r="P96" s="2">
        <v>3.4048214</v>
      </c>
      <c r="Q96" s="55">
        <v>5.0E-4</v>
      </c>
      <c r="R96" s="2">
        <v>22.6998005</v>
      </c>
      <c r="S96" s="2">
        <v>0.015123</v>
      </c>
      <c r="T96" s="2">
        <v>4.82</v>
      </c>
    </row>
    <row r="97">
      <c r="A97" s="59">
        <v>95.0</v>
      </c>
      <c r="B97" s="58">
        <v>3.4048605</v>
      </c>
      <c r="C97" s="60">
        <v>5.0E-4</v>
      </c>
      <c r="D97" s="58">
        <v>22.8496094</v>
      </c>
      <c r="E97" s="58">
        <v>0.015123</v>
      </c>
      <c r="F97" s="58">
        <v>4.38</v>
      </c>
      <c r="G97" s="2"/>
      <c r="H97" s="2"/>
      <c r="I97" s="2"/>
      <c r="J97" s="2"/>
      <c r="K97" s="2"/>
      <c r="L97" s="2"/>
      <c r="M97" s="2"/>
      <c r="N97" s="2"/>
      <c r="O97" s="2">
        <v>95.0</v>
      </c>
      <c r="P97" s="2">
        <v>3.4048574</v>
      </c>
      <c r="Q97" s="55">
        <v>5.0E-4</v>
      </c>
      <c r="R97" s="2">
        <v>22.6633854</v>
      </c>
      <c r="S97" s="2">
        <v>0.015123</v>
      </c>
      <c r="T97" s="2">
        <v>4.85</v>
      </c>
    </row>
    <row r="98">
      <c r="A98" s="59">
        <v>96.0</v>
      </c>
      <c r="B98" s="58">
        <v>3.4052002</v>
      </c>
      <c r="C98" s="60">
        <v>5.0E-4</v>
      </c>
      <c r="D98" s="58">
        <v>22.7902946</v>
      </c>
      <c r="E98" s="58">
        <v>0.015123</v>
      </c>
      <c r="F98" s="58">
        <v>5.28</v>
      </c>
      <c r="G98" s="2"/>
      <c r="H98" s="2"/>
      <c r="I98" s="2"/>
      <c r="J98" s="2"/>
      <c r="K98" s="2"/>
      <c r="L98" s="2"/>
      <c r="M98" s="2"/>
      <c r="N98" s="2"/>
      <c r="O98" s="2">
        <v>96.0</v>
      </c>
      <c r="P98" s="2">
        <v>3.4049931</v>
      </c>
      <c r="Q98" s="55">
        <v>5.0E-4</v>
      </c>
      <c r="R98" s="2">
        <v>22.6218166</v>
      </c>
      <c r="S98" s="2">
        <v>0.015123</v>
      </c>
      <c r="T98" s="2">
        <v>3.04</v>
      </c>
    </row>
    <row r="99">
      <c r="A99" s="59">
        <v>97.0</v>
      </c>
      <c r="B99" s="58">
        <v>3.4049859</v>
      </c>
      <c r="C99" s="60">
        <v>5.0E-4</v>
      </c>
      <c r="D99" s="58">
        <v>22.7445869</v>
      </c>
      <c r="E99" s="58">
        <v>0.015123</v>
      </c>
      <c r="F99" s="58">
        <v>6.23</v>
      </c>
      <c r="G99" s="2"/>
      <c r="H99" s="2"/>
      <c r="I99" s="2"/>
      <c r="J99" s="2"/>
      <c r="K99" s="2"/>
      <c r="L99" s="2"/>
      <c r="M99" s="2"/>
      <c r="N99" s="2"/>
      <c r="O99" s="2">
        <v>97.0</v>
      </c>
      <c r="P99" s="2">
        <v>3.4051661</v>
      </c>
      <c r="Q99" s="55">
        <v>5.0E-4</v>
      </c>
      <c r="R99" s="2">
        <v>22.5837994</v>
      </c>
      <c r="S99" s="2">
        <v>0.015123</v>
      </c>
      <c r="T99" s="2">
        <v>5.32</v>
      </c>
    </row>
    <row r="100">
      <c r="A100" s="59">
        <v>98.0</v>
      </c>
      <c r="B100" s="58">
        <v>3.4047627</v>
      </c>
      <c r="C100" s="60">
        <v>5.0E-4</v>
      </c>
      <c r="D100" s="58">
        <v>22.6829662</v>
      </c>
      <c r="E100" s="58">
        <v>0.015123</v>
      </c>
      <c r="F100" s="58">
        <v>3.55</v>
      </c>
      <c r="G100" s="2"/>
      <c r="H100" s="2"/>
      <c r="I100" s="2"/>
      <c r="J100" s="2"/>
      <c r="K100" s="2"/>
      <c r="L100" s="2"/>
      <c r="M100" s="2"/>
      <c r="N100" s="2"/>
      <c r="O100" s="2">
        <v>98.0</v>
      </c>
      <c r="P100" s="2">
        <v>3.405107</v>
      </c>
      <c r="Q100" s="55">
        <v>5.0E-4</v>
      </c>
      <c r="R100" s="2">
        <v>22.5919437</v>
      </c>
      <c r="S100" s="2">
        <v>0.015123</v>
      </c>
      <c r="T100" s="2">
        <v>3.39</v>
      </c>
    </row>
    <row r="101">
      <c r="A101" s="59">
        <v>99.0</v>
      </c>
      <c r="B101" s="58">
        <v>3.4049745</v>
      </c>
      <c r="C101" s="60">
        <v>5.0E-4</v>
      </c>
      <c r="D101" s="58">
        <v>22.6270714</v>
      </c>
      <c r="E101" s="58">
        <v>0.015123</v>
      </c>
      <c r="F101" s="58">
        <v>5.97</v>
      </c>
      <c r="G101" s="2"/>
      <c r="H101" s="2"/>
      <c r="I101" s="2"/>
      <c r="J101" s="2"/>
      <c r="K101" s="2"/>
      <c r="L101" s="2"/>
      <c r="M101" s="2"/>
      <c r="N101" s="2"/>
      <c r="O101" s="2">
        <v>99.0</v>
      </c>
      <c r="P101" s="2">
        <v>3.4048772</v>
      </c>
      <c r="Q101" s="55">
        <v>5.0E-4</v>
      </c>
      <c r="R101" s="2">
        <v>22.5290661</v>
      </c>
      <c r="S101" s="2">
        <v>0.015123</v>
      </c>
      <c r="T101" s="2">
        <v>4.1</v>
      </c>
    </row>
    <row r="102">
      <c r="A102" s="59">
        <v>100.0</v>
      </c>
      <c r="B102" s="58">
        <v>3.4048209</v>
      </c>
      <c r="C102" s="60">
        <v>5.0E-4</v>
      </c>
      <c r="D102" s="58">
        <v>22.581131</v>
      </c>
      <c r="E102" s="58">
        <v>0.015123</v>
      </c>
      <c r="F102" s="58">
        <v>6.17</v>
      </c>
      <c r="G102" s="2"/>
      <c r="H102" s="2"/>
      <c r="I102" s="2"/>
      <c r="J102" s="2"/>
      <c r="K102" s="2"/>
      <c r="L102" s="2"/>
      <c r="M102" s="2"/>
      <c r="N102" s="2"/>
      <c r="O102" s="2">
        <v>100.0</v>
      </c>
      <c r="P102" s="2">
        <v>3.4049997</v>
      </c>
      <c r="Q102" s="55">
        <v>5.0E-4</v>
      </c>
      <c r="R102" s="2">
        <v>22.4767704</v>
      </c>
      <c r="S102" s="2">
        <v>0.015123</v>
      </c>
      <c r="T102" s="2">
        <v>4.86</v>
      </c>
    </row>
    <row r="104">
      <c r="A104" s="2" t="s">
        <v>144</v>
      </c>
      <c r="B104" s="36">
        <f>AVERAGE(B3:B102)</f>
        <v>3.405386048</v>
      </c>
      <c r="C104" s="36"/>
      <c r="D104" s="36"/>
      <c r="E104" s="36"/>
      <c r="F104" s="2"/>
      <c r="G104" s="2"/>
      <c r="H104" s="2"/>
      <c r="I104" s="2"/>
      <c r="J104" s="2"/>
      <c r="K104" s="2"/>
      <c r="L104" s="2"/>
      <c r="M104" s="2"/>
      <c r="N104" s="2"/>
      <c r="O104" s="2" t="s">
        <v>144</v>
      </c>
      <c r="P104" s="45">
        <f>AVERAGE(P3:P102)</f>
        <v>3.405355553</v>
      </c>
    </row>
    <row r="105">
      <c r="A105" s="2" t="s">
        <v>145</v>
      </c>
      <c r="B105" s="36">
        <f>STDEV(B3:B102)</f>
        <v>0.0001715404711</v>
      </c>
      <c r="C105" s="36"/>
      <c r="D105" s="36"/>
      <c r="E105" s="36"/>
      <c r="F105" s="2"/>
      <c r="G105" s="2"/>
      <c r="H105" s="2"/>
      <c r="I105" s="2"/>
      <c r="J105" s="2"/>
      <c r="K105" s="2"/>
      <c r="L105" s="2"/>
      <c r="M105" s="2"/>
      <c r="N105" s="2"/>
      <c r="O105" s="2" t="s">
        <v>145</v>
      </c>
      <c r="P105" s="45">
        <f>STDEV(P3:P102)</f>
        <v>0.0002660011067</v>
      </c>
      <c r="Q105" s="2" t="s">
        <v>157</v>
      </c>
    </row>
    <row r="106">
      <c r="A106" s="2" t="s">
        <v>146</v>
      </c>
      <c r="B106" s="36">
        <f>B105/10</f>
        <v>0.00001715404711</v>
      </c>
      <c r="C106" s="36"/>
      <c r="D106" s="36"/>
      <c r="E106" s="36"/>
      <c r="F106" s="2"/>
      <c r="G106" s="2"/>
      <c r="H106" s="2"/>
      <c r="I106" s="2"/>
      <c r="J106" s="2"/>
      <c r="K106" s="2"/>
      <c r="L106" s="2"/>
      <c r="M106" s="2"/>
      <c r="N106" s="2"/>
      <c r="O106" s="2" t="s">
        <v>146</v>
      </c>
      <c r="P106" s="55">
        <v>5.0E-5</v>
      </c>
    </row>
    <row r="107">
      <c r="B107" s="56"/>
      <c r="C107" s="56"/>
      <c r="D107" s="56"/>
      <c r="E107" s="56"/>
    </row>
    <row r="108">
      <c r="A108" s="2" t="s">
        <v>147</v>
      </c>
      <c r="B108" s="36"/>
      <c r="C108" s="36">
        <v>2832.0</v>
      </c>
      <c r="D108" s="36"/>
      <c r="E108" s="36"/>
      <c r="F108" s="2"/>
      <c r="G108" s="2"/>
      <c r="H108" s="2"/>
      <c r="I108" s="2"/>
      <c r="J108" s="2"/>
      <c r="K108" s="2"/>
      <c r="L108" s="2"/>
      <c r="M108" s="2"/>
      <c r="N108" s="2"/>
      <c r="O108" s="2" t="s">
        <v>155</v>
      </c>
      <c r="Q108" s="45">
        <f>(2832+80.5/2)/1000*(2*pi()/P104)^2</f>
        <v>9.778157949</v>
      </c>
      <c r="R108" s="2" t="s">
        <v>130</v>
      </c>
    </row>
    <row r="109">
      <c r="A109" s="2" t="s">
        <v>148</v>
      </c>
      <c r="B109" s="56"/>
      <c r="C109" s="36">
        <v>81.0</v>
      </c>
      <c r="D109" s="56"/>
      <c r="E109" s="56"/>
    </row>
    <row r="110">
      <c r="B110" s="36"/>
      <c r="C110" s="36"/>
      <c r="D110" s="36"/>
      <c r="E110" s="36"/>
      <c r="F110" s="2"/>
      <c r="G110" s="2"/>
      <c r="H110" s="2"/>
      <c r="I110" s="2"/>
      <c r="J110" s="2"/>
      <c r="K110" s="2"/>
      <c r="L110" s="2"/>
      <c r="M110" s="2"/>
      <c r="N110" s="2"/>
      <c r="O110" s="2" t="s">
        <v>156</v>
      </c>
    </row>
    <row r="111">
      <c r="A111" s="2" t="s">
        <v>149</v>
      </c>
      <c r="B111" s="36"/>
      <c r="C111" s="36">
        <f>(C108+C109/2)*(2*pi()/B104)^2/1000</f>
        <v>9.778833898</v>
      </c>
      <c r="D111" s="36" t="s">
        <v>130</v>
      </c>
      <c r="E111" s="36"/>
      <c r="F111" s="2"/>
      <c r="G111" s="2"/>
      <c r="H111" s="2"/>
      <c r="I111" s="2"/>
      <c r="J111" s="2"/>
      <c r="K111" s="2"/>
      <c r="L111" s="2"/>
      <c r="M111" s="2"/>
      <c r="N111" s="2"/>
      <c r="O111" s="33" t="s">
        <v>151</v>
      </c>
    </row>
    <row r="112">
      <c r="B112" s="56"/>
      <c r="C112" s="56"/>
      <c r="D112" s="56"/>
      <c r="E112" s="56"/>
    </row>
    <row r="113">
      <c r="A113" s="2" t="s">
        <v>150</v>
      </c>
      <c r="B113" s="36"/>
      <c r="C113" s="36"/>
      <c r="D113" s="36">
        <f>((C108+C109/2)+2*(C109/2)^2/(5*(C108+C109/2)))*(2*pi()/B104)^2/1000</f>
        <v>9.779611464</v>
      </c>
      <c r="E113" s="36" t="s">
        <v>130</v>
      </c>
      <c r="F113" s="2"/>
      <c r="G113" s="2"/>
      <c r="H113" s="2"/>
      <c r="I113" s="2"/>
      <c r="J113" s="2"/>
      <c r="K113" s="2"/>
      <c r="L113" s="2"/>
      <c r="M113" s="2"/>
      <c r="N113" s="2"/>
      <c r="O113" s="33" t="s">
        <v>153</v>
      </c>
    </row>
    <row r="114">
      <c r="A114" s="33" t="s">
        <v>151</v>
      </c>
      <c r="B114" s="56"/>
      <c r="C114" s="56"/>
      <c r="D114" s="56"/>
      <c r="E114" s="56"/>
    </row>
    <row r="115">
      <c r="A115" s="2" t="s">
        <v>152</v>
      </c>
      <c r="B115" s="56"/>
      <c r="C115" s="36">
        <v>9.7836</v>
      </c>
      <c r="D115" s="56"/>
      <c r="E115" s="56"/>
    </row>
    <row r="116">
      <c r="A116" s="33" t="s">
        <v>153</v>
      </c>
      <c r="B116" s="56"/>
      <c r="C116" s="56"/>
      <c r="D116" s="56"/>
      <c r="E116" s="56"/>
    </row>
    <row r="117">
      <c r="A117" s="2" t="s">
        <v>154</v>
      </c>
      <c r="C117" s="45">
        <f>(C111-C115)/9.8*1000</f>
        <v>-0.4863369311</v>
      </c>
    </row>
  </sheetData>
  <hyperlinks>
    <hyperlink r:id="rId1" ref="O111"/>
    <hyperlink r:id="rId2" ref="O113"/>
    <hyperlink r:id="rId3" ref="A114"/>
    <hyperlink r:id="rId4" ref="A116"/>
  </hyperlinks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2">
        <v>44258.0</v>
      </c>
      <c r="B1" s="2"/>
      <c r="C1" s="2"/>
      <c r="D1" s="2"/>
      <c r="E1" s="2"/>
      <c r="F1" s="2"/>
    </row>
    <row r="2">
      <c r="A2" s="2" t="s">
        <v>138</v>
      </c>
      <c r="B2" s="2" t="s">
        <v>139</v>
      </c>
      <c r="C2" s="2" t="s">
        <v>140</v>
      </c>
      <c r="D2" s="2" t="s">
        <v>141</v>
      </c>
      <c r="E2" s="2" t="s">
        <v>142</v>
      </c>
      <c r="F2" s="2" t="s">
        <v>143</v>
      </c>
    </row>
    <row r="3">
      <c r="A3" s="2">
        <v>1.0</v>
      </c>
      <c r="B3" s="2">
        <v>3.2694449</v>
      </c>
      <c r="C3" s="55">
        <v>5.0E-4</v>
      </c>
      <c r="D3" s="2">
        <v>15.0578384</v>
      </c>
      <c r="E3" s="2">
        <v>0.015123</v>
      </c>
      <c r="F3" s="2">
        <v>26.8</v>
      </c>
    </row>
    <row r="4">
      <c r="A4" s="2">
        <v>2.0</v>
      </c>
      <c r="B4" s="2">
        <v>3.2690024</v>
      </c>
      <c r="C4" s="55">
        <v>5.0E-4</v>
      </c>
      <c r="D4" s="2">
        <v>15.0428619</v>
      </c>
      <c r="E4" s="2">
        <v>0.015123</v>
      </c>
      <c r="F4" s="2">
        <v>27.3</v>
      </c>
    </row>
    <row r="5">
      <c r="A5" s="2">
        <v>3.0</v>
      </c>
      <c r="B5" s="2">
        <v>3.2687542</v>
      </c>
      <c r="C5" s="55">
        <v>5.0E-4</v>
      </c>
      <c r="D5" s="2">
        <v>15.0250206</v>
      </c>
      <c r="E5" s="2">
        <v>0.015123</v>
      </c>
      <c r="F5" s="2">
        <v>26.8</v>
      </c>
    </row>
    <row r="6">
      <c r="A6" s="2">
        <v>4.0</v>
      </c>
      <c r="B6" s="2">
        <v>3.2682812</v>
      </c>
      <c r="C6" s="55">
        <v>5.0E-4</v>
      </c>
      <c r="D6" s="2">
        <v>15.0127068</v>
      </c>
      <c r="E6" s="2">
        <v>0.015123</v>
      </c>
      <c r="F6" s="2">
        <v>26.8</v>
      </c>
    </row>
    <row r="7">
      <c r="A7" s="2">
        <v>5.0</v>
      </c>
      <c r="B7" s="2">
        <v>3.268311</v>
      </c>
      <c r="C7" s="55">
        <v>5.0E-4</v>
      </c>
      <c r="D7" s="2">
        <v>14.9966288</v>
      </c>
      <c r="E7" s="2">
        <v>0.015123</v>
      </c>
      <c r="F7" s="2">
        <v>27.3</v>
      </c>
    </row>
    <row r="8">
      <c r="A8" s="2">
        <v>6.0</v>
      </c>
      <c r="B8" s="2">
        <v>3.2683289</v>
      </c>
      <c r="C8" s="55">
        <v>5.0E-4</v>
      </c>
      <c r="D8" s="2">
        <v>14.9708071</v>
      </c>
      <c r="E8" s="2">
        <v>0.015123</v>
      </c>
      <c r="F8" s="2">
        <v>27.3</v>
      </c>
    </row>
    <row r="9">
      <c r="A9" s="2">
        <v>7.0</v>
      </c>
      <c r="B9" s="2">
        <v>3.2689068</v>
      </c>
      <c r="C9" s="55">
        <v>5.0E-4</v>
      </c>
      <c r="D9" s="2">
        <v>14.9544697</v>
      </c>
      <c r="E9" s="2">
        <v>0.015123</v>
      </c>
      <c r="F9" s="2">
        <v>27.3</v>
      </c>
    </row>
    <row r="10">
      <c r="A10" s="2">
        <v>8.0</v>
      </c>
      <c r="B10" s="2">
        <v>3.269052</v>
      </c>
      <c r="C10" s="55">
        <v>5.0E-4</v>
      </c>
      <c r="D10" s="2">
        <v>14.9334784</v>
      </c>
      <c r="E10" s="2">
        <v>0.015123</v>
      </c>
      <c r="F10" s="2">
        <v>27.3</v>
      </c>
    </row>
    <row r="11">
      <c r="A11" s="2">
        <v>9.0</v>
      </c>
      <c r="B11" s="2">
        <v>3.2691426</v>
      </c>
      <c r="C11" s="55">
        <v>5.0E-4</v>
      </c>
      <c r="D11" s="2">
        <v>14.910737</v>
      </c>
      <c r="E11" s="2">
        <v>0.015123</v>
      </c>
      <c r="F11" s="2">
        <v>27.3</v>
      </c>
    </row>
    <row r="12">
      <c r="A12" s="2">
        <v>10.0</v>
      </c>
      <c r="B12" s="2">
        <v>3.2693925</v>
      </c>
      <c r="C12" s="55">
        <v>5.0E-4</v>
      </c>
      <c r="D12" s="2">
        <v>14.8936729</v>
      </c>
      <c r="E12" s="2">
        <v>0.015123</v>
      </c>
      <c r="F12" s="2">
        <v>26.8</v>
      </c>
    </row>
    <row r="13">
      <c r="A13" s="2">
        <v>11.0</v>
      </c>
      <c r="B13" s="2">
        <v>3.2690527</v>
      </c>
      <c r="C13" s="55">
        <v>5.0E-4</v>
      </c>
      <c r="D13" s="2">
        <v>14.8702726</v>
      </c>
      <c r="E13" s="2">
        <v>0.015123</v>
      </c>
      <c r="F13" s="2">
        <v>26.8</v>
      </c>
    </row>
    <row r="14">
      <c r="A14" s="2">
        <v>12.0</v>
      </c>
      <c r="B14" s="2">
        <v>3.2686648</v>
      </c>
      <c r="C14" s="55">
        <v>5.0E-4</v>
      </c>
      <c r="D14" s="2">
        <v>14.8579712</v>
      </c>
      <c r="E14" s="2">
        <v>0.015123</v>
      </c>
      <c r="F14" s="2">
        <v>27.3</v>
      </c>
    </row>
    <row r="15">
      <c r="A15" s="2">
        <v>13.0</v>
      </c>
      <c r="B15" s="2">
        <v>3.2680647</v>
      </c>
      <c r="C15" s="55">
        <v>5.0E-4</v>
      </c>
      <c r="D15" s="2">
        <v>14.8366823</v>
      </c>
      <c r="E15" s="2">
        <v>0.015123</v>
      </c>
      <c r="F15" s="2">
        <v>27.3</v>
      </c>
    </row>
    <row r="16">
      <c r="A16" s="2">
        <v>14.0</v>
      </c>
      <c r="B16" s="2">
        <v>3.2685752</v>
      </c>
      <c r="C16" s="55">
        <v>5.0E-4</v>
      </c>
      <c r="D16" s="2">
        <v>14.8238401</v>
      </c>
      <c r="E16" s="2">
        <v>0.015123</v>
      </c>
      <c r="F16" s="2">
        <v>26.8</v>
      </c>
    </row>
    <row r="17">
      <c r="A17" s="2">
        <v>15.0</v>
      </c>
      <c r="B17" s="2">
        <v>3.268636</v>
      </c>
      <c r="C17" s="55">
        <v>5.0E-4</v>
      </c>
      <c r="D17" s="2">
        <v>14.8113174</v>
      </c>
      <c r="E17" s="2">
        <v>0.015123</v>
      </c>
      <c r="F17" s="2">
        <v>26.8</v>
      </c>
    </row>
    <row r="18">
      <c r="A18" s="2">
        <v>16.0</v>
      </c>
      <c r="B18" s="2">
        <v>3.2689567</v>
      </c>
      <c r="C18" s="55">
        <v>5.0E-4</v>
      </c>
      <c r="D18" s="2">
        <v>14.791646</v>
      </c>
      <c r="E18" s="2">
        <v>0.015123</v>
      </c>
      <c r="F18" s="2">
        <v>27.3</v>
      </c>
    </row>
    <row r="19">
      <c r="A19" s="2">
        <v>17.0</v>
      </c>
      <c r="B19" s="2">
        <v>3.2689784</v>
      </c>
      <c r="C19" s="55">
        <v>5.0E-4</v>
      </c>
      <c r="D19" s="2">
        <v>14.7806005</v>
      </c>
      <c r="E19" s="2">
        <v>0.015123</v>
      </c>
      <c r="F19" s="2">
        <v>26.8</v>
      </c>
    </row>
    <row r="20">
      <c r="A20" s="2">
        <v>18.0</v>
      </c>
      <c r="B20" s="2">
        <v>3.2692585</v>
      </c>
      <c r="C20" s="55">
        <v>5.0E-4</v>
      </c>
      <c r="D20" s="2">
        <v>14.7623558</v>
      </c>
      <c r="E20" s="2">
        <v>0.015123</v>
      </c>
      <c r="F20" s="2">
        <v>27.3</v>
      </c>
    </row>
    <row r="21">
      <c r="A21" s="2">
        <v>19.0</v>
      </c>
      <c r="B21" s="2">
        <v>3.2694039</v>
      </c>
      <c r="C21" s="55">
        <v>5.0E-4</v>
      </c>
      <c r="D21" s="2">
        <v>14.7561798</v>
      </c>
      <c r="E21" s="2">
        <v>0.015123</v>
      </c>
      <c r="F21" s="2">
        <v>27.3</v>
      </c>
    </row>
    <row r="22">
      <c r="A22" s="2">
        <v>20.0</v>
      </c>
      <c r="B22" s="2">
        <v>3.2689378</v>
      </c>
      <c r="C22" s="55">
        <v>5.0E-4</v>
      </c>
      <c r="D22" s="2">
        <v>14.7374792</v>
      </c>
      <c r="E22" s="2">
        <v>0.015123</v>
      </c>
      <c r="F22" s="2">
        <v>27.3</v>
      </c>
    </row>
    <row r="23">
      <c r="A23" s="2">
        <v>21.0</v>
      </c>
      <c r="B23" s="2">
        <v>3.268621</v>
      </c>
      <c r="C23" s="55">
        <v>5.0E-4</v>
      </c>
      <c r="D23" s="2">
        <v>14.7207069</v>
      </c>
      <c r="E23" s="2">
        <v>0.015123</v>
      </c>
      <c r="F23" s="2">
        <v>26.8</v>
      </c>
    </row>
    <row r="24">
      <c r="A24" s="2">
        <v>22.0</v>
      </c>
      <c r="B24" s="2">
        <v>3.2683637</v>
      </c>
      <c r="C24" s="55">
        <v>5.0E-4</v>
      </c>
      <c r="D24" s="2">
        <v>14.715168</v>
      </c>
      <c r="E24" s="2">
        <v>0.015123</v>
      </c>
      <c r="F24" s="2">
        <v>26.8</v>
      </c>
    </row>
    <row r="25">
      <c r="A25" s="2">
        <v>23.0</v>
      </c>
      <c r="B25" s="2">
        <v>3.2684016</v>
      </c>
      <c r="C25" s="55">
        <v>5.0E-4</v>
      </c>
      <c r="D25" s="2">
        <v>14.6894426</v>
      </c>
      <c r="E25" s="2">
        <v>0.015123</v>
      </c>
      <c r="F25" s="2">
        <v>27.3</v>
      </c>
    </row>
    <row r="26">
      <c r="A26" s="2">
        <v>24.0</v>
      </c>
      <c r="B26" s="2">
        <v>3.2684987</v>
      </c>
      <c r="C26" s="55">
        <v>5.0E-4</v>
      </c>
      <c r="D26" s="2">
        <v>14.6741228</v>
      </c>
      <c r="E26" s="2">
        <v>0.015123</v>
      </c>
      <c r="F26" s="2">
        <v>27.3</v>
      </c>
    </row>
    <row r="27">
      <c r="A27" s="2">
        <v>25.0</v>
      </c>
      <c r="B27" s="2">
        <v>3.2690604</v>
      </c>
      <c r="C27" s="55">
        <v>5.0E-4</v>
      </c>
      <c r="D27" s="2">
        <v>14.6613121</v>
      </c>
      <c r="E27" s="2">
        <v>0.015123</v>
      </c>
      <c r="F27" s="2">
        <v>26.8</v>
      </c>
    </row>
    <row r="28">
      <c r="A28" s="2">
        <v>26.0</v>
      </c>
      <c r="B28" s="2">
        <v>3.2690868</v>
      </c>
      <c r="C28" s="55">
        <v>5.0E-4</v>
      </c>
      <c r="D28" s="2">
        <v>14.6425304</v>
      </c>
      <c r="E28" s="2">
        <v>0.015123</v>
      </c>
      <c r="F28" s="2">
        <v>27.3</v>
      </c>
    </row>
    <row r="29">
      <c r="A29" s="2">
        <v>27.0</v>
      </c>
      <c r="B29" s="2">
        <v>3.2691479</v>
      </c>
      <c r="C29" s="55">
        <v>5.0E-4</v>
      </c>
      <c r="D29" s="2">
        <v>14.6296606</v>
      </c>
      <c r="E29" s="2">
        <v>0.015123</v>
      </c>
      <c r="F29" s="2">
        <v>27.3</v>
      </c>
    </row>
    <row r="30">
      <c r="A30" s="2">
        <v>28.0</v>
      </c>
      <c r="B30" s="2">
        <v>3.2692342</v>
      </c>
      <c r="C30" s="55">
        <v>5.0E-4</v>
      </c>
      <c r="D30" s="2">
        <v>14.610569</v>
      </c>
      <c r="E30" s="2">
        <v>0.015123</v>
      </c>
      <c r="F30" s="2">
        <v>27.3</v>
      </c>
    </row>
    <row r="31">
      <c r="A31" s="2">
        <v>29.0</v>
      </c>
      <c r="B31" s="2">
        <v>3.2688754</v>
      </c>
      <c r="C31" s="55">
        <v>5.0E-4</v>
      </c>
      <c r="D31" s="2">
        <v>14.5896797</v>
      </c>
      <c r="E31" s="2">
        <v>0.015123</v>
      </c>
      <c r="F31" s="2">
        <v>27.3</v>
      </c>
    </row>
    <row r="32">
      <c r="A32" s="2">
        <v>30.0</v>
      </c>
      <c r="B32" s="2">
        <v>3.2682676</v>
      </c>
      <c r="C32" s="55">
        <v>5.0E-4</v>
      </c>
      <c r="D32" s="2">
        <v>14.5607939</v>
      </c>
      <c r="E32" s="2">
        <v>0.015123</v>
      </c>
      <c r="F32" s="2">
        <v>27.3</v>
      </c>
    </row>
    <row r="33">
      <c r="A33" s="2">
        <v>31.0</v>
      </c>
      <c r="B33" s="2">
        <v>3.2684917</v>
      </c>
      <c r="C33" s="55">
        <v>5.0E-4</v>
      </c>
      <c r="D33" s="2">
        <v>14.5526762</v>
      </c>
      <c r="E33" s="2">
        <v>0.015123</v>
      </c>
      <c r="F33" s="2">
        <v>27.3</v>
      </c>
    </row>
    <row r="34">
      <c r="A34" s="2">
        <v>32.0</v>
      </c>
      <c r="B34" s="2">
        <v>3.2686534</v>
      </c>
      <c r="C34" s="55">
        <v>5.0E-4</v>
      </c>
      <c r="D34" s="2">
        <v>14.5389576</v>
      </c>
      <c r="E34" s="2">
        <v>0.015123</v>
      </c>
      <c r="F34" s="2">
        <v>27.3</v>
      </c>
    </row>
    <row r="35">
      <c r="A35" s="2">
        <v>33.0</v>
      </c>
      <c r="B35" s="2">
        <v>3.2687283</v>
      </c>
      <c r="C35" s="55">
        <v>5.0E-4</v>
      </c>
      <c r="D35" s="2">
        <v>14.5203037</v>
      </c>
      <c r="E35" s="2">
        <v>0.015123</v>
      </c>
      <c r="F35" s="2">
        <v>27.3</v>
      </c>
    </row>
    <row r="36">
      <c r="A36" s="2">
        <v>34.0</v>
      </c>
      <c r="B36" s="2">
        <v>3.2687759</v>
      </c>
      <c r="C36" s="55">
        <v>5.0E-4</v>
      </c>
      <c r="D36" s="2">
        <v>14.5127296</v>
      </c>
      <c r="E36" s="2">
        <v>0.015123</v>
      </c>
      <c r="F36" s="2">
        <v>27.3</v>
      </c>
    </row>
    <row r="37">
      <c r="A37" s="2">
        <v>35.0</v>
      </c>
      <c r="B37" s="2">
        <v>3.2689908</v>
      </c>
      <c r="C37" s="55">
        <v>5.0E-4</v>
      </c>
      <c r="D37" s="2">
        <v>14.4991436</v>
      </c>
      <c r="E37" s="2">
        <v>0.015123</v>
      </c>
      <c r="F37" s="2">
        <v>27.3</v>
      </c>
    </row>
    <row r="38">
      <c r="A38" s="2">
        <v>36.0</v>
      </c>
      <c r="B38" s="2">
        <v>3.2693329</v>
      </c>
      <c r="C38" s="55">
        <v>5.0E-4</v>
      </c>
      <c r="D38" s="2">
        <v>14.4871073</v>
      </c>
      <c r="E38" s="2">
        <v>0.015123</v>
      </c>
      <c r="F38" s="2">
        <v>27.3</v>
      </c>
    </row>
    <row r="39">
      <c r="A39" s="2">
        <v>37.0</v>
      </c>
      <c r="B39" s="2">
        <v>3.2692544</v>
      </c>
      <c r="C39" s="55">
        <v>5.0E-4</v>
      </c>
      <c r="D39" s="2">
        <v>14.4791975</v>
      </c>
      <c r="E39" s="2">
        <v>0.015123</v>
      </c>
      <c r="F39" s="2">
        <v>27.3</v>
      </c>
    </row>
    <row r="40">
      <c r="A40" s="2">
        <v>38.0</v>
      </c>
      <c r="B40" s="2">
        <v>3.2688065</v>
      </c>
      <c r="C40" s="55">
        <v>5.0E-4</v>
      </c>
      <c r="D40" s="2">
        <v>14.4421415</v>
      </c>
      <c r="E40" s="2">
        <v>0.015123</v>
      </c>
      <c r="F40" s="2">
        <v>27.3</v>
      </c>
    </row>
    <row r="41">
      <c r="A41" s="2">
        <v>39.0</v>
      </c>
      <c r="B41" s="2">
        <v>3.2683139</v>
      </c>
      <c r="C41" s="55">
        <v>5.0E-4</v>
      </c>
      <c r="D41" s="2">
        <v>14.4268246</v>
      </c>
      <c r="E41" s="2">
        <v>0.015123</v>
      </c>
      <c r="F41" s="2">
        <v>27.3</v>
      </c>
    </row>
    <row r="42">
      <c r="A42" s="2">
        <v>40.0</v>
      </c>
      <c r="B42" s="2">
        <v>3.2685785</v>
      </c>
      <c r="C42" s="55">
        <v>5.0E-4</v>
      </c>
      <c r="D42" s="2">
        <v>14.4045582</v>
      </c>
      <c r="E42" s="2">
        <v>0.015123</v>
      </c>
      <c r="F42" s="2">
        <v>27.3</v>
      </c>
    </row>
    <row r="43">
      <c r="A43" s="2">
        <v>41.0</v>
      </c>
      <c r="B43" s="2">
        <v>3.2683969</v>
      </c>
      <c r="C43" s="55">
        <v>5.0E-4</v>
      </c>
      <c r="D43" s="2">
        <v>14.3818827</v>
      </c>
      <c r="E43" s="2">
        <v>0.015123</v>
      </c>
      <c r="F43" s="2">
        <v>27.3</v>
      </c>
    </row>
    <row r="44">
      <c r="A44" s="2">
        <v>42.0</v>
      </c>
      <c r="B44" s="2">
        <v>3.2686589</v>
      </c>
      <c r="C44" s="55">
        <v>5.0E-4</v>
      </c>
      <c r="D44" s="2">
        <v>14.3719158</v>
      </c>
      <c r="E44" s="2">
        <v>0.015123</v>
      </c>
      <c r="F44" s="2">
        <v>27.3</v>
      </c>
    </row>
    <row r="45">
      <c r="A45" s="2">
        <v>43.0</v>
      </c>
      <c r="B45" s="2">
        <v>3.269001</v>
      </c>
      <c r="C45" s="55">
        <v>5.0E-4</v>
      </c>
      <c r="D45" s="2">
        <v>14.3579502</v>
      </c>
      <c r="E45" s="2">
        <v>0.015123</v>
      </c>
      <c r="F45" s="2">
        <v>27.3</v>
      </c>
    </row>
    <row r="46">
      <c r="A46" s="2">
        <v>44.0</v>
      </c>
      <c r="B46" s="2">
        <v>3.2690063</v>
      </c>
      <c r="C46" s="55">
        <v>5.0E-4</v>
      </c>
      <c r="D46" s="2">
        <v>14.3483524</v>
      </c>
      <c r="E46" s="2">
        <v>0.015123</v>
      </c>
      <c r="F46" s="2">
        <v>27.3</v>
      </c>
    </row>
    <row r="47">
      <c r="A47" s="2">
        <v>45.0</v>
      </c>
      <c r="B47" s="2">
        <v>3.2695215</v>
      </c>
      <c r="C47" s="55">
        <v>5.0E-4</v>
      </c>
      <c r="D47" s="2">
        <v>14.3322859</v>
      </c>
      <c r="E47" s="2">
        <v>0.015123</v>
      </c>
      <c r="F47" s="2">
        <v>27.3</v>
      </c>
    </row>
    <row r="48">
      <c r="A48" s="2">
        <v>46.0</v>
      </c>
      <c r="B48" s="2">
        <v>3.269134</v>
      </c>
      <c r="C48" s="55">
        <v>5.0E-4</v>
      </c>
      <c r="D48" s="2">
        <v>14.3062401</v>
      </c>
      <c r="E48" s="2">
        <v>0.015123</v>
      </c>
      <c r="F48" s="2">
        <v>27.3</v>
      </c>
    </row>
    <row r="49">
      <c r="A49" s="2">
        <v>47.0</v>
      </c>
      <c r="B49" s="2">
        <v>3.2687321</v>
      </c>
      <c r="C49" s="55">
        <v>5.0E-4</v>
      </c>
      <c r="D49" s="2">
        <v>14.2858667</v>
      </c>
      <c r="E49" s="2">
        <v>0.015123</v>
      </c>
      <c r="F49" s="2">
        <v>27.3</v>
      </c>
    </row>
    <row r="50">
      <c r="A50" s="2">
        <v>48.0</v>
      </c>
      <c r="B50" s="2">
        <v>3.268297</v>
      </c>
      <c r="C50" s="55">
        <v>5.0E-4</v>
      </c>
      <c r="D50" s="2">
        <v>14.2745256</v>
      </c>
      <c r="E50" s="2">
        <v>0.015123</v>
      </c>
      <c r="F50" s="2">
        <v>27.3</v>
      </c>
    </row>
    <row r="51">
      <c r="A51" s="2">
        <v>49.0</v>
      </c>
      <c r="B51" s="2">
        <v>3.2685194</v>
      </c>
      <c r="C51" s="55">
        <v>5.0E-4</v>
      </c>
      <c r="D51" s="2">
        <v>14.2585154</v>
      </c>
      <c r="E51" s="2">
        <v>0.015123</v>
      </c>
      <c r="F51" s="2">
        <v>27.8</v>
      </c>
    </row>
    <row r="52">
      <c r="A52" s="2">
        <v>50.0</v>
      </c>
      <c r="B52" s="2">
        <v>3.2685347</v>
      </c>
      <c r="C52" s="55">
        <v>5.0E-4</v>
      </c>
      <c r="D52" s="2">
        <v>14.2382755</v>
      </c>
      <c r="E52" s="2">
        <v>0.015123</v>
      </c>
      <c r="F52" s="2">
        <v>27.3</v>
      </c>
    </row>
    <row r="53">
      <c r="A53" s="2">
        <v>51.0</v>
      </c>
      <c r="B53" s="2">
        <v>3.2686973</v>
      </c>
      <c r="C53" s="55">
        <v>5.0E-4</v>
      </c>
      <c r="D53" s="2">
        <v>14.223155</v>
      </c>
      <c r="E53" s="2">
        <v>0.015123</v>
      </c>
      <c r="F53" s="2">
        <v>27.3</v>
      </c>
    </row>
    <row r="54">
      <c r="A54" s="2">
        <v>52.0</v>
      </c>
      <c r="B54" s="2">
        <v>3.2691298</v>
      </c>
      <c r="C54" s="55">
        <v>5.0E-4</v>
      </c>
      <c r="D54" s="2">
        <v>14.2105045</v>
      </c>
      <c r="E54" s="2">
        <v>0.015123</v>
      </c>
      <c r="F54" s="2">
        <v>27.3</v>
      </c>
    </row>
    <row r="55">
      <c r="A55" s="2">
        <v>53.0</v>
      </c>
      <c r="B55" s="2">
        <v>3.2690756</v>
      </c>
      <c r="C55" s="55">
        <v>5.0E-4</v>
      </c>
      <c r="D55" s="2">
        <v>14.2041521</v>
      </c>
      <c r="E55" s="2">
        <v>0.015123</v>
      </c>
      <c r="F55" s="2">
        <v>27.3</v>
      </c>
    </row>
    <row r="56">
      <c r="A56" s="2">
        <v>54.0</v>
      </c>
      <c r="B56" s="2">
        <v>3.2692544</v>
      </c>
      <c r="C56" s="55">
        <v>5.0E-4</v>
      </c>
      <c r="D56" s="2">
        <v>14.1864138</v>
      </c>
      <c r="E56" s="2">
        <v>0.015123</v>
      </c>
      <c r="F56" s="2">
        <v>27.3</v>
      </c>
    </row>
    <row r="57">
      <c r="A57" s="2">
        <v>55.0</v>
      </c>
      <c r="B57" s="2">
        <v>3.2689946</v>
      </c>
      <c r="C57" s="55">
        <v>5.0E-4</v>
      </c>
      <c r="D57" s="2">
        <v>14.1695509</v>
      </c>
      <c r="E57" s="2">
        <v>0.015123</v>
      </c>
      <c r="F57" s="2">
        <v>27.3</v>
      </c>
    </row>
    <row r="58">
      <c r="A58" s="2">
        <v>56.0</v>
      </c>
      <c r="B58" s="2">
        <v>3.2685595</v>
      </c>
      <c r="C58" s="55">
        <v>5.0E-4</v>
      </c>
      <c r="D58" s="2">
        <v>14.130661</v>
      </c>
      <c r="E58" s="2">
        <v>0.015123</v>
      </c>
      <c r="F58" s="2">
        <v>27.3</v>
      </c>
    </row>
    <row r="59">
      <c r="A59" s="2">
        <v>57.0</v>
      </c>
      <c r="B59" s="2">
        <v>3.2681346</v>
      </c>
      <c r="C59" s="55">
        <v>5.0E-4</v>
      </c>
      <c r="D59" s="2">
        <v>14.1146603</v>
      </c>
      <c r="E59" s="2">
        <v>0.015123</v>
      </c>
      <c r="F59" s="2">
        <v>27.3</v>
      </c>
    </row>
    <row r="60">
      <c r="A60" s="2">
        <v>58.0</v>
      </c>
      <c r="B60" s="2">
        <v>3.268609</v>
      </c>
      <c r="C60" s="55">
        <v>5.0E-4</v>
      </c>
      <c r="D60" s="2">
        <v>14.1023092</v>
      </c>
      <c r="E60" s="2">
        <v>0.015123</v>
      </c>
      <c r="F60" s="2">
        <v>27.3</v>
      </c>
    </row>
    <row r="61">
      <c r="A61" s="2">
        <v>59.0</v>
      </c>
      <c r="B61" s="2">
        <v>3.2684441</v>
      </c>
      <c r="C61" s="55">
        <v>5.0E-4</v>
      </c>
      <c r="D61" s="2">
        <v>14.0836401</v>
      </c>
      <c r="E61" s="2">
        <v>0.015123</v>
      </c>
      <c r="F61" s="2">
        <v>27.3</v>
      </c>
    </row>
    <row r="62">
      <c r="A62" s="2">
        <v>60.0</v>
      </c>
      <c r="B62" s="2">
        <v>3.2690287</v>
      </c>
      <c r="C62" s="55">
        <v>5.0E-4</v>
      </c>
      <c r="D62" s="2">
        <v>14.0698938</v>
      </c>
      <c r="E62" s="2">
        <v>0.015123</v>
      </c>
      <c r="F62" s="2">
        <v>27.3</v>
      </c>
    </row>
    <row r="63">
      <c r="A63" s="2">
        <v>61.0</v>
      </c>
      <c r="B63" s="2">
        <v>3.2691207</v>
      </c>
      <c r="C63" s="55">
        <v>5.0E-4</v>
      </c>
      <c r="D63" s="2">
        <v>14.0527306</v>
      </c>
      <c r="E63" s="2">
        <v>0.015123</v>
      </c>
      <c r="F63" s="2">
        <v>27.3</v>
      </c>
    </row>
    <row r="64">
      <c r="A64" s="2">
        <v>62.0</v>
      </c>
      <c r="B64" s="2">
        <v>3.2691395</v>
      </c>
      <c r="C64" s="55">
        <v>5.0E-4</v>
      </c>
      <c r="D64" s="2">
        <v>14.0362368</v>
      </c>
      <c r="E64" s="2">
        <v>0.015123</v>
      </c>
      <c r="F64" s="2">
        <v>27.3</v>
      </c>
    </row>
    <row r="65">
      <c r="A65" s="2">
        <v>63.0</v>
      </c>
      <c r="B65" s="2">
        <v>3.2693474</v>
      </c>
      <c r="C65" s="55">
        <v>5.0E-4</v>
      </c>
      <c r="D65" s="2">
        <v>14.0259171</v>
      </c>
      <c r="E65" s="2">
        <v>0.015123</v>
      </c>
      <c r="F65" s="2">
        <v>27.3</v>
      </c>
    </row>
    <row r="66">
      <c r="A66" s="2">
        <v>64.0</v>
      </c>
      <c r="B66" s="2">
        <v>3.2690191</v>
      </c>
      <c r="C66" s="55">
        <v>5.0E-4</v>
      </c>
      <c r="D66" s="2">
        <v>14.0064507</v>
      </c>
      <c r="E66" s="2">
        <v>0.015123</v>
      </c>
      <c r="F66" s="2">
        <v>27.3</v>
      </c>
    </row>
    <row r="67">
      <c r="A67" s="2">
        <v>65.0</v>
      </c>
      <c r="B67" s="2">
        <v>3.2687609</v>
      </c>
      <c r="C67" s="55">
        <v>5.0E-4</v>
      </c>
      <c r="D67" s="2">
        <v>13.9969187</v>
      </c>
      <c r="E67" s="2">
        <v>0.015123</v>
      </c>
      <c r="F67" s="2">
        <v>27.3</v>
      </c>
    </row>
    <row r="68">
      <c r="A68" s="2">
        <v>66.0</v>
      </c>
      <c r="B68" s="2">
        <v>3.2683258</v>
      </c>
      <c r="C68" s="55">
        <v>5.0E-4</v>
      </c>
      <c r="D68" s="2">
        <v>13.9637289</v>
      </c>
      <c r="E68" s="2">
        <v>0.015123</v>
      </c>
      <c r="F68" s="2">
        <v>27.3</v>
      </c>
    </row>
    <row r="69">
      <c r="A69" s="2">
        <v>67.0</v>
      </c>
      <c r="B69" s="2">
        <v>3.2686126</v>
      </c>
      <c r="C69" s="55">
        <v>5.0E-4</v>
      </c>
      <c r="D69" s="2">
        <v>13.9492645</v>
      </c>
      <c r="E69" s="2">
        <v>0.015123</v>
      </c>
      <c r="F69" s="2">
        <v>27.3</v>
      </c>
    </row>
    <row r="70">
      <c r="A70" s="2">
        <v>68.0</v>
      </c>
      <c r="B70" s="2">
        <v>3.2685704</v>
      </c>
      <c r="C70" s="55">
        <v>5.0E-4</v>
      </c>
      <c r="D70" s="2">
        <v>13.9331446</v>
      </c>
      <c r="E70" s="2">
        <v>0.015123</v>
      </c>
      <c r="F70" s="2">
        <v>27.3</v>
      </c>
    </row>
    <row r="71">
      <c r="A71" s="2">
        <v>69.0</v>
      </c>
      <c r="B71" s="2">
        <v>3.2688167</v>
      </c>
      <c r="C71" s="55">
        <v>5.0E-4</v>
      </c>
      <c r="D71" s="2">
        <v>13.9178896</v>
      </c>
      <c r="E71" s="2">
        <v>0.015123</v>
      </c>
      <c r="F71" s="2">
        <v>27.3</v>
      </c>
    </row>
    <row r="72">
      <c r="A72" s="2">
        <v>70.0</v>
      </c>
      <c r="B72" s="2">
        <v>3.2690778</v>
      </c>
      <c r="C72" s="55">
        <v>5.0E-4</v>
      </c>
      <c r="D72" s="2">
        <v>13.907073</v>
      </c>
      <c r="E72" s="2">
        <v>0.015123</v>
      </c>
      <c r="F72" s="2">
        <v>27.3</v>
      </c>
    </row>
    <row r="73">
      <c r="A73" s="2">
        <v>71.0</v>
      </c>
      <c r="B73" s="2">
        <v>3.2694011</v>
      </c>
      <c r="C73" s="55">
        <v>5.0E-4</v>
      </c>
      <c r="D73" s="2">
        <v>13.8928299</v>
      </c>
      <c r="E73" s="2">
        <v>0.015123</v>
      </c>
      <c r="F73" s="2">
        <v>27.3</v>
      </c>
    </row>
    <row r="74">
      <c r="A74" s="2">
        <v>72.0</v>
      </c>
      <c r="B74" s="2">
        <v>3.2692909</v>
      </c>
      <c r="C74" s="55">
        <v>5.0E-4</v>
      </c>
      <c r="D74" s="2">
        <v>13.8644066</v>
      </c>
      <c r="E74" s="2">
        <v>0.015123</v>
      </c>
      <c r="F74" s="2">
        <v>27.3</v>
      </c>
    </row>
    <row r="75">
      <c r="A75" s="2">
        <v>73.0</v>
      </c>
      <c r="B75" s="2">
        <v>3.2687798</v>
      </c>
      <c r="C75" s="55">
        <v>5.0E-4</v>
      </c>
      <c r="D75" s="2">
        <v>13.8338261</v>
      </c>
      <c r="E75" s="2">
        <v>0.015123</v>
      </c>
      <c r="F75" s="2">
        <v>27.3</v>
      </c>
    </row>
    <row r="76">
      <c r="A76" s="2">
        <v>74.0</v>
      </c>
      <c r="B76" s="2">
        <v>3.2682943</v>
      </c>
      <c r="C76" s="55">
        <v>5.0E-4</v>
      </c>
      <c r="D76" s="2">
        <v>13.8231144</v>
      </c>
      <c r="E76" s="2">
        <v>0.015123</v>
      </c>
      <c r="F76" s="2">
        <v>27.3</v>
      </c>
    </row>
    <row r="77">
      <c r="A77" s="2">
        <v>75.0</v>
      </c>
      <c r="B77" s="2">
        <v>3.2682676</v>
      </c>
      <c r="C77" s="55">
        <v>5.0E-4</v>
      </c>
      <c r="D77" s="2">
        <v>13.8139591</v>
      </c>
      <c r="E77" s="2">
        <v>0.015123</v>
      </c>
      <c r="F77" s="2">
        <v>27.3</v>
      </c>
    </row>
    <row r="78">
      <c r="A78" s="2">
        <v>76.0</v>
      </c>
      <c r="B78" s="2">
        <v>3.2685261</v>
      </c>
      <c r="C78" s="55">
        <v>5.0E-4</v>
      </c>
      <c r="D78" s="2">
        <v>13.7992468</v>
      </c>
      <c r="E78" s="2">
        <v>0.015123</v>
      </c>
      <c r="F78" s="2">
        <v>27.3</v>
      </c>
    </row>
    <row r="79">
      <c r="A79" s="2">
        <v>77.0</v>
      </c>
      <c r="B79" s="2">
        <v>3.2686784</v>
      </c>
      <c r="C79" s="55">
        <v>5.0E-4</v>
      </c>
      <c r="D79" s="2">
        <v>13.7951679</v>
      </c>
      <c r="E79" s="2">
        <v>0.015123</v>
      </c>
      <c r="F79" s="2">
        <v>27.8</v>
      </c>
    </row>
    <row r="80">
      <c r="A80" s="2">
        <v>78.0</v>
      </c>
      <c r="B80" s="2">
        <v>3.2689395</v>
      </c>
      <c r="C80" s="55">
        <v>5.0E-4</v>
      </c>
      <c r="D80" s="2">
        <v>13.7796087</v>
      </c>
      <c r="E80" s="2">
        <v>0.015123</v>
      </c>
      <c r="F80" s="2">
        <v>27.3</v>
      </c>
    </row>
    <row r="81">
      <c r="A81" s="2">
        <v>79.0</v>
      </c>
      <c r="B81" s="2">
        <v>3.2689404</v>
      </c>
      <c r="C81" s="55">
        <v>5.0E-4</v>
      </c>
      <c r="D81" s="2">
        <v>13.7680292</v>
      </c>
      <c r="E81" s="2">
        <v>0.015123</v>
      </c>
      <c r="F81" s="2">
        <v>27.3</v>
      </c>
    </row>
    <row r="82">
      <c r="A82" s="2">
        <v>80.0</v>
      </c>
      <c r="B82" s="2">
        <v>3.2692451</v>
      </c>
      <c r="C82" s="55">
        <v>5.0E-4</v>
      </c>
      <c r="D82" s="2">
        <v>13.7605639</v>
      </c>
      <c r="E82" s="2">
        <v>0.015123</v>
      </c>
      <c r="F82" s="2">
        <v>27.3</v>
      </c>
    </row>
    <row r="83">
      <c r="A83" s="2">
        <v>81.0</v>
      </c>
      <c r="B83" s="2">
        <v>3.2691109</v>
      </c>
      <c r="C83" s="55">
        <v>5.0E-4</v>
      </c>
      <c r="D83" s="2">
        <v>13.7386017</v>
      </c>
      <c r="E83" s="2">
        <v>0.015123</v>
      </c>
      <c r="F83" s="2">
        <v>27.3</v>
      </c>
    </row>
    <row r="84">
      <c r="A84" s="2">
        <v>82.0</v>
      </c>
      <c r="B84" s="2">
        <v>3.2687941</v>
      </c>
      <c r="C84" s="55">
        <v>5.0E-4</v>
      </c>
      <c r="D84" s="2">
        <v>13.7121687</v>
      </c>
      <c r="E84" s="2">
        <v>0.015123</v>
      </c>
      <c r="F84" s="2">
        <v>27.3</v>
      </c>
    </row>
    <row r="85">
      <c r="A85" s="2">
        <v>83.0</v>
      </c>
      <c r="B85" s="2">
        <v>3.268183</v>
      </c>
      <c r="C85" s="55">
        <v>5.0E-4</v>
      </c>
      <c r="D85" s="2">
        <v>13.6959562</v>
      </c>
      <c r="E85" s="2">
        <v>0.015123</v>
      </c>
      <c r="F85" s="2">
        <v>27.3</v>
      </c>
    </row>
    <row r="86">
      <c r="A86" s="2">
        <v>84.0</v>
      </c>
      <c r="B86" s="2">
        <v>3.2682557</v>
      </c>
      <c r="C86" s="55">
        <v>5.0E-4</v>
      </c>
      <c r="D86" s="2">
        <v>13.6839705</v>
      </c>
      <c r="E86" s="2">
        <v>0.015123</v>
      </c>
      <c r="F86" s="2">
        <v>27.3</v>
      </c>
    </row>
    <row r="87">
      <c r="A87" s="2">
        <v>85.0</v>
      </c>
      <c r="B87" s="2">
        <v>3.2686653</v>
      </c>
      <c r="C87" s="55">
        <v>5.0E-4</v>
      </c>
      <c r="D87" s="2">
        <v>13.6691799</v>
      </c>
      <c r="E87" s="2">
        <v>0.015123</v>
      </c>
      <c r="F87" s="2">
        <v>27.3</v>
      </c>
    </row>
    <row r="88">
      <c r="A88" s="2">
        <v>86.0</v>
      </c>
      <c r="B88" s="2">
        <v>3.2686758</v>
      </c>
      <c r="C88" s="55">
        <v>5.0E-4</v>
      </c>
      <c r="D88" s="2">
        <v>13.659709</v>
      </c>
      <c r="E88" s="2">
        <v>0.015123</v>
      </c>
      <c r="F88" s="2">
        <v>27.8</v>
      </c>
    </row>
    <row r="89">
      <c r="A89" s="2">
        <v>87.0</v>
      </c>
      <c r="B89" s="2">
        <v>3.269012</v>
      </c>
      <c r="C89" s="55">
        <v>5.0E-4</v>
      </c>
      <c r="D89" s="2">
        <v>13.6486073</v>
      </c>
      <c r="E89" s="2">
        <v>0.015123</v>
      </c>
      <c r="F89" s="2">
        <v>27.8</v>
      </c>
    </row>
    <row r="90">
      <c r="A90" s="2">
        <v>88.0</v>
      </c>
      <c r="B90" s="2">
        <v>3.2692053</v>
      </c>
      <c r="C90" s="55">
        <v>5.0E-4</v>
      </c>
      <c r="D90" s="2">
        <v>13.6313963</v>
      </c>
      <c r="E90" s="2">
        <v>0.015123</v>
      </c>
      <c r="F90" s="2">
        <v>27.8</v>
      </c>
    </row>
    <row r="91">
      <c r="A91" s="2">
        <v>89.0</v>
      </c>
      <c r="B91" s="2">
        <v>3.2692981</v>
      </c>
      <c r="C91" s="55">
        <v>5.0E-4</v>
      </c>
      <c r="D91" s="2">
        <v>13.6060781</v>
      </c>
      <c r="E91" s="2">
        <v>0.015123</v>
      </c>
      <c r="F91" s="2">
        <v>27.3</v>
      </c>
    </row>
    <row r="92">
      <c r="A92" s="2">
        <v>90.0</v>
      </c>
      <c r="B92" s="2">
        <v>3.2689936</v>
      </c>
      <c r="C92" s="55">
        <v>5.0E-4</v>
      </c>
      <c r="D92" s="2">
        <v>13.5907907</v>
      </c>
      <c r="E92" s="2">
        <v>0.015123</v>
      </c>
      <c r="F92" s="2">
        <v>27.3</v>
      </c>
    </row>
    <row r="93">
      <c r="A93" s="2">
        <v>91.0</v>
      </c>
      <c r="B93" s="2">
        <v>3.2688003</v>
      </c>
      <c r="C93" s="55">
        <v>5.0E-4</v>
      </c>
      <c r="D93" s="2">
        <v>13.5591717</v>
      </c>
      <c r="E93" s="2">
        <v>0.015123</v>
      </c>
      <c r="F93" s="2">
        <v>27.3</v>
      </c>
    </row>
    <row r="94">
      <c r="A94" s="2">
        <v>92.0</v>
      </c>
      <c r="B94" s="2">
        <v>3.2682509</v>
      </c>
      <c r="C94" s="55">
        <v>5.0E-4</v>
      </c>
      <c r="D94" s="2">
        <v>13.5535269</v>
      </c>
      <c r="E94" s="2">
        <v>0.015123</v>
      </c>
      <c r="F94" s="2">
        <v>27.8</v>
      </c>
    </row>
    <row r="95">
      <c r="A95" s="2">
        <v>93.0</v>
      </c>
      <c r="B95" s="2">
        <v>3.2683318</v>
      </c>
      <c r="C95" s="55">
        <v>5.0E-4</v>
      </c>
      <c r="D95" s="2">
        <v>13.5413542</v>
      </c>
      <c r="E95" s="2">
        <v>0.015123</v>
      </c>
      <c r="F95" s="2">
        <v>27.3</v>
      </c>
    </row>
    <row r="96">
      <c r="A96" s="2">
        <v>94.0</v>
      </c>
      <c r="B96" s="2">
        <v>3.2683039</v>
      </c>
      <c r="C96" s="55">
        <v>5.0E-4</v>
      </c>
      <c r="D96" s="2">
        <v>13.516777</v>
      </c>
      <c r="E96" s="2">
        <v>0.015123</v>
      </c>
      <c r="F96" s="2">
        <v>27.3</v>
      </c>
    </row>
    <row r="97">
      <c r="A97" s="2">
        <v>95.0</v>
      </c>
      <c r="B97" s="2">
        <v>3.2686996</v>
      </c>
      <c r="C97" s="55">
        <v>5.0E-4</v>
      </c>
      <c r="D97" s="2">
        <v>13.5017385</v>
      </c>
      <c r="E97" s="2">
        <v>0.015123</v>
      </c>
      <c r="F97" s="2">
        <v>27.3</v>
      </c>
    </row>
    <row r="98">
      <c r="A98" s="2">
        <v>96.0</v>
      </c>
      <c r="B98" s="2">
        <v>3.268961</v>
      </c>
      <c r="C98" s="55">
        <v>5.0E-4</v>
      </c>
      <c r="D98" s="2">
        <v>13.4840584</v>
      </c>
      <c r="E98" s="2">
        <v>0.015123</v>
      </c>
      <c r="F98" s="2">
        <v>27.8</v>
      </c>
    </row>
    <row r="99">
      <c r="A99" s="2">
        <v>97.0</v>
      </c>
      <c r="B99" s="2">
        <v>3.2692437</v>
      </c>
      <c r="C99" s="55">
        <v>5.0E-4</v>
      </c>
      <c r="D99" s="2">
        <v>13.4762325</v>
      </c>
      <c r="E99" s="2">
        <v>0.015123</v>
      </c>
      <c r="F99" s="2">
        <v>27.8</v>
      </c>
    </row>
    <row r="100">
      <c r="A100" s="2">
        <v>98.0</v>
      </c>
      <c r="B100" s="2">
        <v>3.2693844</v>
      </c>
      <c r="C100" s="55">
        <v>5.0E-4</v>
      </c>
      <c r="D100" s="2">
        <v>13.4588413</v>
      </c>
      <c r="E100" s="2">
        <v>0.015123</v>
      </c>
      <c r="F100" s="2">
        <v>27.8</v>
      </c>
    </row>
    <row r="101">
      <c r="A101" s="2">
        <v>99.0</v>
      </c>
      <c r="B101" s="2">
        <v>3.2687659</v>
      </c>
      <c r="C101" s="55">
        <v>5.0E-4</v>
      </c>
      <c r="D101" s="2">
        <v>13.4302053</v>
      </c>
      <c r="E101" s="2">
        <v>0.015123</v>
      </c>
      <c r="F101" s="2">
        <v>27.3</v>
      </c>
    </row>
    <row r="102">
      <c r="A102" s="2">
        <v>100.0</v>
      </c>
      <c r="B102" s="2">
        <v>3.2685888</v>
      </c>
      <c r="C102" s="55">
        <v>5.0E-4</v>
      </c>
      <c r="D102" s="2">
        <v>13.4168987</v>
      </c>
      <c r="E102" s="2">
        <v>0.015123</v>
      </c>
      <c r="F102" s="2">
        <v>27.3</v>
      </c>
    </row>
    <row r="104">
      <c r="A104" s="2" t="s">
        <v>144</v>
      </c>
      <c r="B104" s="45">
        <f>AVERAGE(B3:B102)</f>
        <v>3.268810364</v>
      </c>
    </row>
    <row r="105">
      <c r="A105" s="2" t="s">
        <v>145</v>
      </c>
      <c r="B105" s="45">
        <f>STDEV(B3:B102)</f>
        <v>0.0003596126678</v>
      </c>
      <c r="C105" s="2" t="s">
        <v>157</v>
      </c>
    </row>
    <row r="106">
      <c r="A106" s="2" t="s">
        <v>146</v>
      </c>
      <c r="B106" s="55">
        <v>5.0E-5</v>
      </c>
    </row>
    <row r="108">
      <c r="A108" s="2" t="s">
        <v>155</v>
      </c>
      <c r="C108" s="45">
        <f>(2609.8+80.5/2)/1000*(2*pi()/B104)^2</f>
        <v>9.791164616</v>
      </c>
      <c r="D108" s="2" t="s">
        <v>130</v>
      </c>
    </row>
    <row r="110">
      <c r="A110" s="2" t="s">
        <v>156</v>
      </c>
    </row>
    <row r="111">
      <c r="A111" s="33" t="s">
        <v>151</v>
      </c>
    </row>
    <row r="112">
      <c r="A112" s="2" t="s">
        <v>152</v>
      </c>
      <c r="B112" s="56"/>
      <c r="C112" s="36">
        <v>9.7903</v>
      </c>
    </row>
    <row r="113">
      <c r="A113" s="33" t="s">
        <v>153</v>
      </c>
      <c r="B113" s="56"/>
      <c r="C113" s="56"/>
    </row>
    <row r="114">
      <c r="A114" s="2" t="s">
        <v>154</v>
      </c>
      <c r="C114" s="45">
        <f>(C108-C112)/9.8*1000</f>
        <v>0.08822614632</v>
      </c>
    </row>
  </sheetData>
  <hyperlinks>
    <hyperlink r:id="rId1" ref="A111"/>
    <hyperlink r:id="rId2" ref="A113"/>
  </hyperlinks>
  <drawing r:id="rId3"/>
</worksheet>
</file>